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llitchman\Desktop\Website\OSRP 6.18.24\"/>
    </mc:Choice>
  </mc:AlternateContent>
  <xr:revisionPtr revIDLastSave="0" documentId="8_{CE6B8395-2101-4D5C-A4DF-B727C4DCF583}" xr6:coauthVersionLast="47" xr6:coauthVersionMax="47" xr10:uidLastSave="{00000000-0000-0000-0000-000000000000}"/>
  <bookViews>
    <workbookView xWindow="20280" yWindow="-120" windowWidth="19440" windowHeight="14880" xr2:uid="{00000000-000D-0000-FFFF-FFFF00000000}"/>
  </bookViews>
  <sheets>
    <sheet name="Budget" sheetId="1" r:id="rId1"/>
    <sheet name="Cost Share" sheetId="4" r:id="rId2"/>
  </sheets>
  <definedNames>
    <definedName name="_xlnm.Print_Area" localSheetId="0">Budget!$A$1:$Q$270</definedName>
    <definedName name="_xlnm.Print_Area" localSheetId="1">'Cost Share'!$A$1:$Q$229</definedName>
    <definedName name="_xlnm.Print_Titles" localSheetId="0">Budget!$1:$3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38" i="1" l="1"/>
  <c r="J6" i="1"/>
  <c r="M124" i="1"/>
  <c r="N124" i="1"/>
  <c r="O124" i="1"/>
  <c r="L124" i="1"/>
  <c r="L123" i="1"/>
  <c r="M123" i="1"/>
  <c r="N123" i="1"/>
  <c r="O123" i="1"/>
  <c r="M49" i="1"/>
  <c r="N49" i="1"/>
  <c r="O49" i="1"/>
  <c r="M50" i="1"/>
  <c r="N50" i="1"/>
  <c r="O50" i="1"/>
  <c r="L50" i="1"/>
  <c r="L49" i="1"/>
  <c r="M47" i="1"/>
  <c r="N47" i="1"/>
  <c r="O47" i="1"/>
  <c r="M48" i="1"/>
  <c r="N48" i="1"/>
  <c r="O48" i="1"/>
  <c r="L48" i="1"/>
  <c r="L47" i="1"/>
  <c r="M45" i="1"/>
  <c r="N45" i="1"/>
  <c r="O45" i="1"/>
  <c r="M46" i="1"/>
  <c r="N46" i="1"/>
  <c r="O46" i="1"/>
  <c r="L46" i="1"/>
  <c r="L45" i="1"/>
  <c r="M43" i="1"/>
  <c r="N43" i="1"/>
  <c r="O43" i="1"/>
  <c r="M44" i="1"/>
  <c r="N44" i="1"/>
  <c r="O44" i="1"/>
  <c r="L44" i="1"/>
  <c r="L43" i="1"/>
  <c r="M41" i="1"/>
  <c r="N41" i="1"/>
  <c r="O41" i="1"/>
  <c r="M42" i="1"/>
  <c r="N42" i="1"/>
  <c r="O42" i="1"/>
  <c r="L42" i="1"/>
  <c r="L41" i="1"/>
  <c r="M39" i="1"/>
  <c r="N39" i="1"/>
  <c r="O39" i="1"/>
  <c r="M40" i="1"/>
  <c r="N40" i="1"/>
  <c r="O40" i="1"/>
  <c r="L40" i="1"/>
  <c r="L39" i="1"/>
  <c r="M37" i="1"/>
  <c r="N37" i="1"/>
  <c r="O37" i="1"/>
  <c r="M38" i="1"/>
  <c r="N38" i="1"/>
  <c r="O38" i="1"/>
  <c r="L38" i="1"/>
  <c r="L37" i="1"/>
  <c r="M35" i="1"/>
  <c r="N35" i="1"/>
  <c r="O35" i="1"/>
  <c r="M36" i="1"/>
  <c r="N36" i="1"/>
  <c r="O36" i="1"/>
  <c r="L36" i="1"/>
  <c r="L35" i="1"/>
  <c r="M33" i="1"/>
  <c r="N33" i="1"/>
  <c r="O33" i="1"/>
  <c r="M34" i="1"/>
  <c r="N34" i="1"/>
  <c r="O34" i="1"/>
  <c r="L34" i="1"/>
  <c r="L33" i="1"/>
  <c r="M31" i="1"/>
  <c r="N31" i="1"/>
  <c r="O31" i="1"/>
  <c r="M32" i="1"/>
  <c r="N32" i="1"/>
  <c r="O32" i="1"/>
  <c r="L32" i="1"/>
  <c r="L31" i="1"/>
  <c r="M29" i="1"/>
  <c r="N29" i="1"/>
  <c r="O29" i="1"/>
  <c r="M30" i="1"/>
  <c r="N30" i="1"/>
  <c r="O30" i="1"/>
  <c r="L30" i="1"/>
  <c r="L29" i="1"/>
  <c r="M27" i="1"/>
  <c r="N27" i="1"/>
  <c r="O27" i="1"/>
  <c r="M28" i="1"/>
  <c r="N28" i="1"/>
  <c r="O28" i="1"/>
  <c r="L28" i="1"/>
  <c r="L27" i="1"/>
  <c r="M25" i="1"/>
  <c r="N25" i="1"/>
  <c r="O25" i="1"/>
  <c r="M26" i="1"/>
  <c r="N26" i="1"/>
  <c r="O26" i="1"/>
  <c r="L26" i="1"/>
  <c r="L25" i="1"/>
  <c r="M23" i="1"/>
  <c r="N23" i="1"/>
  <c r="O23" i="1"/>
  <c r="M24" i="1"/>
  <c r="N24" i="1"/>
  <c r="O24" i="1"/>
  <c r="L24" i="1"/>
  <c r="L23" i="1"/>
  <c r="M21" i="1"/>
  <c r="N21" i="1"/>
  <c r="O21" i="1"/>
  <c r="M22" i="1"/>
  <c r="N22" i="1"/>
  <c r="O22" i="1"/>
  <c r="L22" i="1"/>
  <c r="L21" i="1"/>
  <c r="M19" i="1"/>
  <c r="N19" i="1"/>
  <c r="O19" i="1"/>
  <c r="M20" i="1"/>
  <c r="N20" i="1"/>
  <c r="O20" i="1"/>
  <c r="L20" i="1"/>
  <c r="L19" i="1"/>
  <c r="K40" i="1"/>
  <c r="K50" i="1"/>
  <c r="K49" i="1"/>
  <c r="K48" i="1"/>
  <c r="K47" i="1"/>
  <c r="K46" i="1"/>
  <c r="K45" i="1"/>
  <c r="K44" i="1"/>
  <c r="K43" i="1"/>
  <c r="K42" i="1"/>
  <c r="K41" i="1"/>
  <c r="K39" i="1"/>
  <c r="K38" i="1"/>
  <c r="K37" i="1"/>
  <c r="K36" i="1"/>
  <c r="K35" i="1"/>
  <c r="K34" i="1"/>
  <c r="K33" i="1"/>
  <c r="K32" i="1"/>
  <c r="K31" i="1"/>
  <c r="K30" i="1"/>
  <c r="K29" i="1"/>
  <c r="K28" i="1"/>
  <c r="K27" i="1"/>
  <c r="K26" i="1"/>
  <c r="K25" i="1"/>
  <c r="K24" i="1"/>
  <c r="K23" i="1"/>
  <c r="K22" i="1"/>
  <c r="K21" i="1"/>
  <c r="K20" i="1"/>
  <c r="K19" i="1"/>
  <c r="M17" i="1"/>
  <c r="N17" i="1"/>
  <c r="O17" i="1"/>
  <c r="M18" i="1"/>
  <c r="N18" i="1"/>
  <c r="O18" i="1"/>
  <c r="L18" i="1"/>
  <c r="L17" i="1"/>
  <c r="K17" i="1"/>
  <c r="K18" i="1"/>
  <c r="M15" i="1"/>
  <c r="N15" i="1"/>
  <c r="O15" i="1"/>
  <c r="M16" i="1"/>
  <c r="N16" i="1"/>
  <c r="O16" i="1"/>
  <c r="L16" i="1"/>
  <c r="L15" i="1"/>
  <c r="K16" i="1"/>
  <c r="K15" i="1"/>
  <c r="M13" i="1"/>
  <c r="N13" i="1"/>
  <c r="O13" i="1"/>
  <c r="M14" i="1"/>
  <c r="N14" i="1"/>
  <c r="O14" i="1"/>
  <c r="L14" i="1"/>
  <c r="L13" i="1"/>
  <c r="K14" i="1"/>
  <c r="K13" i="1"/>
  <c r="O12" i="1"/>
  <c r="O11" i="1"/>
  <c r="N12" i="1"/>
  <c r="N11" i="1"/>
  <c r="M12" i="1"/>
  <c r="M11" i="1"/>
  <c r="L12" i="1"/>
  <c r="L11" i="1"/>
  <c r="A11" i="1"/>
  <c r="K12" i="1"/>
  <c r="K11" i="1"/>
  <c r="K51" i="1"/>
  <c r="D146" i="4"/>
  <c r="B2" i="4"/>
  <c r="H1" i="4"/>
  <c r="B1" i="4"/>
  <c r="G6" i="4"/>
  <c r="G5" i="4"/>
  <c r="E6" i="4"/>
  <c r="E5" i="4"/>
  <c r="B5" i="4"/>
  <c r="B6" i="4"/>
  <c r="B4" i="4"/>
  <c r="C52" i="4"/>
  <c r="D52" i="4"/>
  <c r="E52" i="4"/>
  <c r="C53" i="4"/>
  <c r="D53" i="4"/>
  <c r="E53" i="4"/>
  <c r="C54" i="4"/>
  <c r="D54" i="4"/>
  <c r="E54" i="4"/>
  <c r="C55" i="4"/>
  <c r="D55" i="4"/>
  <c r="O55" i="4" s="1"/>
  <c r="E55" i="4"/>
  <c r="D51" i="4"/>
  <c r="E51" i="4"/>
  <c r="A52" i="4"/>
  <c r="B52" i="4"/>
  <c r="A53" i="4"/>
  <c r="B53" i="4"/>
  <c r="A54" i="4"/>
  <c r="B54" i="4"/>
  <c r="A55" i="4"/>
  <c r="B55" i="4"/>
  <c r="B51" i="4"/>
  <c r="C51" i="4"/>
  <c r="N52" i="4" l="1"/>
  <c r="L51" i="4"/>
  <c r="N53" i="4"/>
  <c r="L54" i="4"/>
  <c r="M53" i="4"/>
  <c r="O51" i="4"/>
  <c r="M55" i="4"/>
  <c r="N55" i="4"/>
  <c r="L55" i="4"/>
  <c r="K55" i="4"/>
  <c r="N54" i="4"/>
  <c r="M54" i="4"/>
  <c r="K54" i="4"/>
  <c r="O54" i="4"/>
  <c r="L53" i="4"/>
  <c r="K53" i="4"/>
  <c r="O53" i="4"/>
  <c r="O52" i="4"/>
  <c r="L52" i="4"/>
  <c r="K52" i="4"/>
  <c r="M52" i="4"/>
  <c r="N51" i="4"/>
  <c r="M51" i="4"/>
  <c r="K51" i="4"/>
  <c r="A51" i="4"/>
  <c r="A99" i="4" s="1"/>
  <c r="C50" i="4"/>
  <c r="C98" i="4" s="1"/>
  <c r="E49" i="4"/>
  <c r="D49" i="4"/>
  <c r="C49" i="4"/>
  <c r="C97" i="4" s="1"/>
  <c r="B49" i="4"/>
  <c r="B97" i="4" s="1"/>
  <c r="A49" i="4"/>
  <c r="A97" i="4" s="1"/>
  <c r="C48" i="4"/>
  <c r="C96" i="4" s="1"/>
  <c r="E47" i="4"/>
  <c r="D47" i="4"/>
  <c r="C47" i="4"/>
  <c r="C95" i="4" s="1"/>
  <c r="B47" i="4"/>
  <c r="B95" i="4" s="1"/>
  <c r="A47" i="4"/>
  <c r="A95" i="4" s="1"/>
  <c r="C46" i="4"/>
  <c r="C94" i="4" s="1"/>
  <c r="E45" i="4"/>
  <c r="D45" i="4"/>
  <c r="C45" i="4"/>
  <c r="C93" i="4" s="1"/>
  <c r="B45" i="4"/>
  <c r="A45" i="4"/>
  <c r="A93" i="4" s="1"/>
  <c r="C44" i="4"/>
  <c r="C92" i="4" s="1"/>
  <c r="E43" i="4"/>
  <c r="D43" i="4"/>
  <c r="C43" i="4"/>
  <c r="C91" i="4" s="1"/>
  <c r="B43" i="4"/>
  <c r="B91" i="4" s="1"/>
  <c r="A43" i="4"/>
  <c r="A91" i="4" s="1"/>
  <c r="C42" i="4"/>
  <c r="C90" i="4" s="1"/>
  <c r="E41" i="4"/>
  <c r="D41" i="4"/>
  <c r="C41" i="4"/>
  <c r="C89" i="4" s="1"/>
  <c r="B41" i="4"/>
  <c r="B89" i="4" s="1"/>
  <c r="A41" i="4"/>
  <c r="A89" i="4" s="1"/>
  <c r="C40" i="4"/>
  <c r="C88" i="4" s="1"/>
  <c r="E39" i="4"/>
  <c r="D39" i="4"/>
  <c r="C39" i="4"/>
  <c r="C87" i="4" s="1"/>
  <c r="B39" i="4"/>
  <c r="B87" i="4" s="1"/>
  <c r="A39" i="4"/>
  <c r="A87" i="4" s="1"/>
  <c r="C38" i="4"/>
  <c r="C86" i="4" s="1"/>
  <c r="E37" i="4"/>
  <c r="D37" i="4"/>
  <c r="C37" i="4"/>
  <c r="C85" i="4" s="1"/>
  <c r="B37" i="4"/>
  <c r="B85" i="4" s="1"/>
  <c r="A37" i="4"/>
  <c r="A85" i="4" s="1"/>
  <c r="C36" i="4"/>
  <c r="C84" i="4" s="1"/>
  <c r="E35" i="4"/>
  <c r="D35" i="4"/>
  <c r="C35" i="4"/>
  <c r="C83" i="4" s="1"/>
  <c r="B35" i="4"/>
  <c r="B83" i="4" s="1"/>
  <c r="A35" i="4"/>
  <c r="A83" i="4" s="1"/>
  <c r="C34" i="4"/>
  <c r="C82" i="4" s="1"/>
  <c r="E33" i="4"/>
  <c r="D33" i="4"/>
  <c r="C33" i="4"/>
  <c r="C81" i="4" s="1"/>
  <c r="B33" i="4"/>
  <c r="B81" i="4" s="1"/>
  <c r="A33" i="4"/>
  <c r="A81" i="4" s="1"/>
  <c r="C32" i="4"/>
  <c r="C80" i="4" s="1"/>
  <c r="E31" i="4"/>
  <c r="D31" i="4"/>
  <c r="C31" i="4"/>
  <c r="C79" i="4" s="1"/>
  <c r="B31" i="4"/>
  <c r="B79" i="4" s="1"/>
  <c r="A31" i="4"/>
  <c r="A79" i="4" s="1"/>
  <c r="C30" i="4"/>
  <c r="C78" i="4" s="1"/>
  <c r="E29" i="4"/>
  <c r="D29" i="4"/>
  <c r="C29" i="4"/>
  <c r="C77" i="4" s="1"/>
  <c r="B29" i="4"/>
  <c r="B77" i="4" s="1"/>
  <c r="A29" i="4"/>
  <c r="A77" i="4" s="1"/>
  <c r="C28" i="4"/>
  <c r="C76" i="4" s="1"/>
  <c r="E27" i="4"/>
  <c r="D27" i="4"/>
  <c r="C27" i="4"/>
  <c r="C75" i="4" s="1"/>
  <c r="B27" i="4"/>
  <c r="B75" i="4" s="1"/>
  <c r="A27" i="4"/>
  <c r="A75" i="4" s="1"/>
  <c r="C26" i="4"/>
  <c r="C74" i="4" s="1"/>
  <c r="E25" i="4"/>
  <c r="D25" i="4"/>
  <c r="C25" i="4"/>
  <c r="C73" i="4" s="1"/>
  <c r="B25" i="4"/>
  <c r="B73" i="4" s="1"/>
  <c r="A25" i="4"/>
  <c r="A73" i="4" s="1"/>
  <c r="C24" i="4"/>
  <c r="C72" i="4" s="1"/>
  <c r="E23" i="4"/>
  <c r="D23" i="4"/>
  <c r="C23" i="4"/>
  <c r="C71" i="4" s="1"/>
  <c r="B23" i="4"/>
  <c r="B71" i="4" s="1"/>
  <c r="A23" i="4"/>
  <c r="A71" i="4" s="1"/>
  <c r="C22" i="4"/>
  <c r="C70" i="4" s="1"/>
  <c r="E21" i="4"/>
  <c r="D21" i="4"/>
  <c r="C21" i="4"/>
  <c r="C69" i="4" s="1"/>
  <c r="B21" i="4"/>
  <c r="B69" i="4" s="1"/>
  <c r="A21" i="4"/>
  <c r="A69" i="4" s="1"/>
  <c r="C20" i="4"/>
  <c r="C68" i="4" s="1"/>
  <c r="E19" i="4"/>
  <c r="D19" i="4"/>
  <c r="C19" i="4"/>
  <c r="C67" i="4" s="1"/>
  <c r="B19" i="4"/>
  <c r="B67" i="4" s="1"/>
  <c r="A19" i="4"/>
  <c r="A67" i="4" s="1"/>
  <c r="C18" i="4"/>
  <c r="C66" i="4" s="1"/>
  <c r="E17" i="4"/>
  <c r="D17" i="4"/>
  <c r="C17" i="4"/>
  <c r="C65" i="4" s="1"/>
  <c r="B17" i="4"/>
  <c r="B65" i="4" s="1"/>
  <c r="A17" i="4"/>
  <c r="A65" i="4" s="1"/>
  <c r="C16" i="4"/>
  <c r="C64" i="4" s="1"/>
  <c r="E15" i="4"/>
  <c r="D15" i="4"/>
  <c r="C15" i="4"/>
  <c r="C63" i="4" s="1"/>
  <c r="B15" i="4"/>
  <c r="B63" i="4" s="1"/>
  <c r="A15" i="4"/>
  <c r="A63" i="4" s="1"/>
  <c r="C14" i="4"/>
  <c r="C62" i="4" s="1"/>
  <c r="E13" i="4"/>
  <c r="D13" i="4"/>
  <c r="C13" i="4"/>
  <c r="C61" i="4" s="1"/>
  <c r="B13" i="4"/>
  <c r="B61" i="4" s="1"/>
  <c r="A13" i="4"/>
  <c r="A61" i="4" s="1"/>
  <c r="D11" i="4"/>
  <c r="E11" i="4"/>
  <c r="C12" i="4"/>
  <c r="C60" i="4" s="1"/>
  <c r="C11" i="4"/>
  <c r="C59" i="4" s="1"/>
  <c r="B11" i="4"/>
  <c r="B59" i="4" s="1"/>
  <c r="A11" i="4"/>
  <c r="A59" i="4" s="1"/>
  <c r="B223" i="4"/>
  <c r="O216" i="4"/>
  <c r="N216" i="4"/>
  <c r="M216" i="4"/>
  <c r="L216" i="4"/>
  <c r="K216" i="4"/>
  <c r="A216" i="4"/>
  <c r="O215" i="4"/>
  <c r="N215" i="4"/>
  <c r="M215" i="4"/>
  <c r="L215" i="4"/>
  <c r="K215" i="4"/>
  <c r="A215" i="4"/>
  <c r="O214" i="4"/>
  <c r="N214" i="4"/>
  <c r="M214" i="4"/>
  <c r="L214" i="4"/>
  <c r="K214" i="4"/>
  <c r="A214" i="4"/>
  <c r="O213" i="4"/>
  <c r="N213" i="4"/>
  <c r="M213" i="4"/>
  <c r="L213" i="4"/>
  <c r="K213" i="4"/>
  <c r="A213" i="4"/>
  <c r="O212" i="4"/>
  <c r="N212" i="4"/>
  <c r="M212" i="4"/>
  <c r="L212" i="4"/>
  <c r="K212" i="4"/>
  <c r="A212" i="4"/>
  <c r="O211" i="4"/>
  <c r="N211" i="4"/>
  <c r="M211" i="4"/>
  <c r="L211" i="4"/>
  <c r="K211" i="4"/>
  <c r="A211" i="4"/>
  <c r="O210" i="4"/>
  <c r="N210" i="4"/>
  <c r="M210" i="4"/>
  <c r="L210" i="4"/>
  <c r="K210" i="4"/>
  <c r="A210" i="4"/>
  <c r="O209" i="4"/>
  <c r="N209" i="4"/>
  <c r="M209" i="4"/>
  <c r="L209" i="4"/>
  <c r="K209" i="4"/>
  <c r="A209" i="4"/>
  <c r="O208" i="4"/>
  <c r="N208" i="4"/>
  <c r="M208" i="4"/>
  <c r="L208" i="4"/>
  <c r="K208" i="4"/>
  <c r="O207" i="4"/>
  <c r="N207" i="4"/>
  <c r="M207" i="4"/>
  <c r="L207" i="4"/>
  <c r="K207" i="4"/>
  <c r="O206" i="4"/>
  <c r="N206" i="4"/>
  <c r="M206" i="4"/>
  <c r="L206" i="4"/>
  <c r="K206" i="4"/>
  <c r="O205" i="4"/>
  <c r="N205" i="4"/>
  <c r="M205" i="4"/>
  <c r="L205" i="4"/>
  <c r="K205" i="4"/>
  <c r="O204" i="4"/>
  <c r="N204" i="4"/>
  <c r="M204" i="4"/>
  <c r="L204" i="4"/>
  <c r="K204" i="4"/>
  <c r="O203" i="4"/>
  <c r="N203" i="4"/>
  <c r="M203" i="4"/>
  <c r="L203" i="4"/>
  <c r="K203" i="4"/>
  <c r="O202" i="4"/>
  <c r="N202" i="4"/>
  <c r="M202" i="4"/>
  <c r="L202" i="4"/>
  <c r="K202" i="4"/>
  <c r="O201" i="4"/>
  <c r="N201" i="4"/>
  <c r="M201" i="4"/>
  <c r="L201" i="4"/>
  <c r="K201" i="4"/>
  <c r="O200" i="4"/>
  <c r="N200" i="4"/>
  <c r="M200" i="4"/>
  <c r="L200" i="4"/>
  <c r="K200" i="4"/>
  <c r="O199" i="4"/>
  <c r="N199" i="4"/>
  <c r="M199" i="4"/>
  <c r="L199" i="4"/>
  <c r="K199" i="4"/>
  <c r="O198" i="4"/>
  <c r="N198" i="4"/>
  <c r="M198" i="4"/>
  <c r="L198" i="4"/>
  <c r="K198" i="4"/>
  <c r="O197" i="4"/>
  <c r="N197" i="4"/>
  <c r="M197" i="4"/>
  <c r="L197" i="4"/>
  <c r="K197" i="4"/>
  <c r="O193" i="4"/>
  <c r="N193" i="4"/>
  <c r="M193" i="4"/>
  <c r="L193" i="4"/>
  <c r="K193" i="4"/>
  <c r="P192" i="4"/>
  <c r="A192" i="4"/>
  <c r="P191" i="4"/>
  <c r="A191" i="4"/>
  <c r="P190" i="4"/>
  <c r="A190" i="4"/>
  <c r="P189" i="4"/>
  <c r="A189" i="4"/>
  <c r="P188" i="4"/>
  <c r="A188" i="4"/>
  <c r="P187" i="4"/>
  <c r="A187" i="4"/>
  <c r="P186" i="4"/>
  <c r="A186" i="4"/>
  <c r="P185" i="4"/>
  <c r="A185" i="4"/>
  <c r="P184" i="4"/>
  <c r="A184" i="4"/>
  <c r="A208" i="4" s="1"/>
  <c r="P183" i="4"/>
  <c r="A183" i="4"/>
  <c r="A207" i="4" s="1"/>
  <c r="P182" i="4"/>
  <c r="A182" i="4"/>
  <c r="A206" i="4" s="1"/>
  <c r="P181" i="4"/>
  <c r="A181" i="4"/>
  <c r="A205" i="4" s="1"/>
  <c r="P180" i="4"/>
  <c r="A180" i="4"/>
  <c r="A204" i="4" s="1"/>
  <c r="P179" i="4"/>
  <c r="A179" i="4"/>
  <c r="A203" i="4" s="1"/>
  <c r="P178" i="4"/>
  <c r="A178" i="4"/>
  <c r="A202" i="4" s="1"/>
  <c r="P177" i="4"/>
  <c r="A177" i="4"/>
  <c r="A201" i="4" s="1"/>
  <c r="P176" i="4"/>
  <c r="A176" i="4"/>
  <c r="A200" i="4" s="1"/>
  <c r="P175" i="4"/>
  <c r="A175" i="4"/>
  <c r="A199" i="4" s="1"/>
  <c r="P174" i="4"/>
  <c r="A174" i="4"/>
  <c r="A198" i="4" s="1"/>
  <c r="P173" i="4"/>
  <c r="A173" i="4"/>
  <c r="A197" i="4" s="1"/>
  <c r="O170" i="4"/>
  <c r="N170" i="4"/>
  <c r="M170" i="4"/>
  <c r="L170" i="4"/>
  <c r="K170" i="4"/>
  <c r="P169" i="4"/>
  <c r="P168" i="4"/>
  <c r="P167" i="4"/>
  <c r="P166" i="4"/>
  <c r="P165" i="4"/>
  <c r="P164" i="4"/>
  <c r="P163" i="4"/>
  <c r="P162" i="4"/>
  <c r="P161" i="4"/>
  <c r="P160" i="4"/>
  <c r="P159" i="4"/>
  <c r="P158" i="4"/>
  <c r="P157" i="4"/>
  <c r="P156" i="4"/>
  <c r="P155" i="4"/>
  <c r="P154" i="4"/>
  <c r="P153" i="4"/>
  <c r="P152" i="4"/>
  <c r="P151" i="4"/>
  <c r="P150" i="4"/>
  <c r="O146" i="4"/>
  <c r="N146" i="4"/>
  <c r="M146" i="4"/>
  <c r="L146" i="4"/>
  <c r="K146" i="4"/>
  <c r="K147" i="4" s="1"/>
  <c r="O145" i="4"/>
  <c r="N145" i="4"/>
  <c r="M145" i="4"/>
  <c r="L145" i="4"/>
  <c r="O144" i="4"/>
  <c r="N144" i="4"/>
  <c r="M144" i="4"/>
  <c r="L144" i="4"/>
  <c r="O143" i="4"/>
  <c r="N143" i="4"/>
  <c r="M143" i="4"/>
  <c r="L143" i="4"/>
  <c r="O142" i="4"/>
  <c r="N142" i="4"/>
  <c r="M142" i="4"/>
  <c r="L142" i="4"/>
  <c r="O141" i="4"/>
  <c r="N141" i="4"/>
  <c r="M141" i="4"/>
  <c r="L141" i="4"/>
  <c r="O140" i="4"/>
  <c r="N140" i="4"/>
  <c r="M140" i="4"/>
  <c r="L140" i="4"/>
  <c r="O139" i="4"/>
  <c r="N139" i="4"/>
  <c r="M139" i="4"/>
  <c r="L139" i="4"/>
  <c r="O138" i="4"/>
  <c r="N138" i="4"/>
  <c r="M138" i="4"/>
  <c r="L138" i="4"/>
  <c r="O134" i="4"/>
  <c r="N134" i="4"/>
  <c r="M134" i="4"/>
  <c r="L134" i="4"/>
  <c r="K134" i="4"/>
  <c r="P133" i="4"/>
  <c r="P132" i="4"/>
  <c r="P131" i="4"/>
  <c r="P130" i="4"/>
  <c r="P129" i="4"/>
  <c r="K125" i="4"/>
  <c r="O124" i="4"/>
  <c r="N124" i="4"/>
  <c r="M124" i="4"/>
  <c r="L124" i="4"/>
  <c r="O123" i="4"/>
  <c r="N123" i="4"/>
  <c r="M123" i="4"/>
  <c r="L123" i="4"/>
  <c r="O120" i="4"/>
  <c r="N120" i="4"/>
  <c r="M120" i="4"/>
  <c r="L120" i="4"/>
  <c r="K120" i="4"/>
  <c r="P119" i="4"/>
  <c r="P118" i="4"/>
  <c r="P117" i="4"/>
  <c r="P116" i="4"/>
  <c r="O113" i="4"/>
  <c r="N113" i="4"/>
  <c r="M113" i="4"/>
  <c r="L113" i="4"/>
  <c r="K113" i="4"/>
  <c r="P112" i="4"/>
  <c r="P111" i="4"/>
  <c r="P110" i="4"/>
  <c r="P109" i="4"/>
  <c r="C103" i="4"/>
  <c r="B103" i="4"/>
  <c r="A103" i="4"/>
  <c r="C102" i="4"/>
  <c r="B102" i="4"/>
  <c r="A102" i="4"/>
  <c r="C101" i="4"/>
  <c r="B101" i="4"/>
  <c r="A101" i="4"/>
  <c r="C100" i="4"/>
  <c r="B100" i="4"/>
  <c r="A100" i="4"/>
  <c r="C99" i="4"/>
  <c r="B99" i="4"/>
  <c r="B93" i="4"/>
  <c r="O125" i="4" l="1"/>
  <c r="M125" i="4"/>
  <c r="L34" i="4"/>
  <c r="L82" i="4" s="1"/>
  <c r="M33" i="4"/>
  <c r="M81" i="4" s="1"/>
  <c r="O34" i="4"/>
  <c r="O82" i="4" s="1"/>
  <c r="K34" i="4"/>
  <c r="K82" i="4" s="1"/>
  <c r="L33" i="4"/>
  <c r="L81" i="4" s="1"/>
  <c r="N33" i="4"/>
  <c r="N81" i="4" s="1"/>
  <c r="N34" i="4"/>
  <c r="N82" i="4" s="1"/>
  <c r="O33" i="4"/>
  <c r="O81" i="4" s="1"/>
  <c r="K33" i="4"/>
  <c r="K81" i="4" s="1"/>
  <c r="M34" i="4"/>
  <c r="M82" i="4" s="1"/>
  <c r="L50" i="4"/>
  <c r="M49" i="4"/>
  <c r="O50" i="4"/>
  <c r="O98" i="4" s="1"/>
  <c r="K50" i="4"/>
  <c r="K98" i="4" s="1"/>
  <c r="L49" i="4"/>
  <c r="L97" i="4" s="1"/>
  <c r="N50" i="4"/>
  <c r="N98" i="4" s="1"/>
  <c r="O49" i="4"/>
  <c r="O97" i="4" s="1"/>
  <c r="K49" i="4"/>
  <c r="K97" i="4" s="1"/>
  <c r="M50" i="4"/>
  <c r="M98" i="4" s="1"/>
  <c r="N49" i="4"/>
  <c r="N97" i="4" s="1"/>
  <c r="L14" i="4"/>
  <c r="L62" i="4" s="1"/>
  <c r="M13" i="4"/>
  <c r="M61" i="4" s="1"/>
  <c r="N13" i="4"/>
  <c r="N61" i="4" s="1"/>
  <c r="O14" i="4"/>
  <c r="O62" i="4" s="1"/>
  <c r="K14" i="4"/>
  <c r="K62" i="4" s="1"/>
  <c r="L13" i="4"/>
  <c r="M14" i="4"/>
  <c r="M62" i="4" s="1"/>
  <c r="N14" i="4"/>
  <c r="N62" i="4" s="1"/>
  <c r="O13" i="4"/>
  <c r="O61" i="4" s="1"/>
  <c r="K13" i="4"/>
  <c r="K61" i="4" s="1"/>
  <c r="L22" i="4"/>
  <c r="L70" i="4" s="1"/>
  <c r="M21" i="4"/>
  <c r="M69" i="4" s="1"/>
  <c r="M22" i="4"/>
  <c r="M70" i="4" s="1"/>
  <c r="O22" i="4"/>
  <c r="O70" i="4" s="1"/>
  <c r="K22" i="4"/>
  <c r="K70" i="4" s="1"/>
  <c r="L21" i="4"/>
  <c r="L69" i="4" s="1"/>
  <c r="N21" i="4"/>
  <c r="N22" i="4"/>
  <c r="N70" i="4" s="1"/>
  <c r="O21" i="4"/>
  <c r="O69" i="4" s="1"/>
  <c r="K21" i="4"/>
  <c r="K69" i="4" s="1"/>
  <c r="L30" i="4"/>
  <c r="L78" i="4" s="1"/>
  <c r="M29" i="4"/>
  <c r="M77" i="4" s="1"/>
  <c r="M30" i="4"/>
  <c r="M78" i="4" s="1"/>
  <c r="O30" i="4"/>
  <c r="O78" i="4" s="1"/>
  <c r="K30" i="4"/>
  <c r="K78" i="4" s="1"/>
  <c r="L29" i="4"/>
  <c r="L77" i="4" s="1"/>
  <c r="N30" i="4"/>
  <c r="N78" i="4" s="1"/>
  <c r="O29" i="4"/>
  <c r="O77" i="4" s="1"/>
  <c r="K29" i="4"/>
  <c r="K77" i="4" s="1"/>
  <c r="N29" i="4"/>
  <c r="L38" i="4"/>
  <c r="L86" i="4" s="1"/>
  <c r="M37" i="4"/>
  <c r="M85" i="4" s="1"/>
  <c r="N37" i="4"/>
  <c r="N85" i="4" s="1"/>
  <c r="O38" i="4"/>
  <c r="O86" i="4" s="1"/>
  <c r="K38" i="4"/>
  <c r="L37" i="4"/>
  <c r="L85" i="4" s="1"/>
  <c r="N38" i="4"/>
  <c r="N86" i="4" s="1"/>
  <c r="O37" i="4"/>
  <c r="O85" i="4" s="1"/>
  <c r="K37" i="4"/>
  <c r="M38" i="4"/>
  <c r="M86" i="4" s="1"/>
  <c r="L42" i="4"/>
  <c r="L90" i="4" s="1"/>
  <c r="M41" i="4"/>
  <c r="M89" i="4" s="1"/>
  <c r="O42" i="4"/>
  <c r="O90" i="4" s="1"/>
  <c r="K42" i="4"/>
  <c r="K90" i="4" s="1"/>
  <c r="L41" i="4"/>
  <c r="L89" i="4" s="1"/>
  <c r="N41" i="4"/>
  <c r="N89" i="4" s="1"/>
  <c r="N42" i="4"/>
  <c r="N90" i="4" s="1"/>
  <c r="O41" i="4"/>
  <c r="O89" i="4" s="1"/>
  <c r="K41" i="4"/>
  <c r="M42" i="4"/>
  <c r="M90" i="4" s="1"/>
  <c r="N16" i="4"/>
  <c r="N64" i="4" s="1"/>
  <c r="O15" i="4"/>
  <c r="O63" i="4" s="1"/>
  <c r="K15" i="4"/>
  <c r="K63" i="4" s="1"/>
  <c r="K16" i="4"/>
  <c r="K64" i="4" s="1"/>
  <c r="M16" i="4"/>
  <c r="M64" i="4" s="1"/>
  <c r="N15" i="4"/>
  <c r="N63" i="4" s="1"/>
  <c r="O16" i="4"/>
  <c r="O64" i="4" s="1"/>
  <c r="L16" i="4"/>
  <c r="L64" i="4" s="1"/>
  <c r="M15" i="4"/>
  <c r="L15" i="4"/>
  <c r="L63" i="4" s="1"/>
  <c r="N20" i="4"/>
  <c r="N68" i="4" s="1"/>
  <c r="O19" i="4"/>
  <c r="O67" i="4" s="1"/>
  <c r="K19" i="4"/>
  <c r="K67" i="4" s="1"/>
  <c r="K20" i="4"/>
  <c r="K68" i="4" s="1"/>
  <c r="M20" i="4"/>
  <c r="M68" i="4" s="1"/>
  <c r="N19" i="4"/>
  <c r="L19" i="4"/>
  <c r="L67" i="4" s="1"/>
  <c r="L20" i="4"/>
  <c r="L68" i="4" s="1"/>
  <c r="M19" i="4"/>
  <c r="M67" i="4" s="1"/>
  <c r="O20" i="4"/>
  <c r="N24" i="4"/>
  <c r="N72" i="4" s="1"/>
  <c r="O23" i="4"/>
  <c r="O71" i="4" s="1"/>
  <c r="K23" i="4"/>
  <c r="K71" i="4" s="1"/>
  <c r="O24" i="4"/>
  <c r="O72" i="4" s="1"/>
  <c r="M24" i="4"/>
  <c r="M72" i="4" s="1"/>
  <c r="N23" i="4"/>
  <c r="N71" i="4" s="1"/>
  <c r="K24" i="4"/>
  <c r="K72" i="4" s="1"/>
  <c r="L24" i="4"/>
  <c r="M23" i="4"/>
  <c r="M71" i="4" s="1"/>
  <c r="L23" i="4"/>
  <c r="L71" i="4" s="1"/>
  <c r="N28" i="4"/>
  <c r="N76" i="4" s="1"/>
  <c r="O27" i="4"/>
  <c r="O75" i="4" s="1"/>
  <c r="K27" i="4"/>
  <c r="K75" i="4" s="1"/>
  <c r="O28" i="4"/>
  <c r="O76" i="4" s="1"/>
  <c r="M28" i="4"/>
  <c r="M76" i="4" s="1"/>
  <c r="N27" i="4"/>
  <c r="N75" i="4" s="1"/>
  <c r="L27" i="4"/>
  <c r="L75" i="4" s="1"/>
  <c r="L28" i="4"/>
  <c r="L76" i="4" s="1"/>
  <c r="M27" i="4"/>
  <c r="M75" i="4" s="1"/>
  <c r="K28" i="4"/>
  <c r="N32" i="4"/>
  <c r="N80" i="4" s="1"/>
  <c r="O31" i="4"/>
  <c r="O79" i="4" s="1"/>
  <c r="K31" i="4"/>
  <c r="O32" i="4"/>
  <c r="O80" i="4" s="1"/>
  <c r="M32" i="4"/>
  <c r="M80" i="4" s="1"/>
  <c r="N31" i="4"/>
  <c r="N79" i="4" s="1"/>
  <c r="L31" i="4"/>
  <c r="L79" i="4" s="1"/>
  <c r="L32" i="4"/>
  <c r="L80" i="4" s="1"/>
  <c r="M31" i="4"/>
  <c r="M79" i="4" s="1"/>
  <c r="K32" i="4"/>
  <c r="K80" i="4" s="1"/>
  <c r="N36" i="4"/>
  <c r="N84" i="4" s="1"/>
  <c r="O35" i="4"/>
  <c r="O83" i="4" s="1"/>
  <c r="K35" i="4"/>
  <c r="K83" i="4" s="1"/>
  <c r="L35" i="4"/>
  <c r="M36" i="4"/>
  <c r="M84" i="4" s="1"/>
  <c r="N35" i="4"/>
  <c r="N83" i="4" s="1"/>
  <c r="K36" i="4"/>
  <c r="K84" i="4" s="1"/>
  <c r="L36" i="4"/>
  <c r="M35" i="4"/>
  <c r="M83" i="4" s="1"/>
  <c r="O36" i="4"/>
  <c r="O84" i="4" s="1"/>
  <c r="N40" i="4"/>
  <c r="N88" i="4" s="1"/>
  <c r="O39" i="4"/>
  <c r="K39" i="4"/>
  <c r="O40" i="4"/>
  <c r="O88" i="4" s="1"/>
  <c r="M40" i="4"/>
  <c r="N39" i="4"/>
  <c r="N87" i="4" s="1"/>
  <c r="L39" i="4"/>
  <c r="L87" i="4" s="1"/>
  <c r="L40" i="4"/>
  <c r="L88" i="4" s="1"/>
  <c r="M39" i="4"/>
  <c r="M87" i="4" s="1"/>
  <c r="K40" i="4"/>
  <c r="K88" i="4" s="1"/>
  <c r="N44" i="4"/>
  <c r="O43" i="4"/>
  <c r="O91" i="4" s="1"/>
  <c r="K43" i="4"/>
  <c r="K91" i="4" s="1"/>
  <c r="L43" i="4"/>
  <c r="L91" i="4" s="1"/>
  <c r="M44" i="4"/>
  <c r="M92" i="4" s="1"/>
  <c r="N43" i="4"/>
  <c r="N91" i="4" s="1"/>
  <c r="K44" i="4"/>
  <c r="K92" i="4" s="1"/>
  <c r="L44" i="4"/>
  <c r="L92" i="4" s="1"/>
  <c r="M43" i="4"/>
  <c r="M91" i="4" s="1"/>
  <c r="O44" i="4"/>
  <c r="O92" i="4" s="1"/>
  <c r="N48" i="4"/>
  <c r="N96" i="4" s="1"/>
  <c r="O47" i="4"/>
  <c r="O95" i="4" s="1"/>
  <c r="K47" i="4"/>
  <c r="O48" i="4"/>
  <c r="O96" i="4" s="1"/>
  <c r="M48" i="4"/>
  <c r="N47" i="4"/>
  <c r="N95" i="4" s="1"/>
  <c r="K48" i="4"/>
  <c r="K96" i="4" s="1"/>
  <c r="L48" i="4"/>
  <c r="L96" i="4" s="1"/>
  <c r="M47" i="4"/>
  <c r="M95" i="4" s="1"/>
  <c r="L47" i="4"/>
  <c r="L95" i="4" s="1"/>
  <c r="L18" i="4"/>
  <c r="L66" i="4" s="1"/>
  <c r="M17" i="4"/>
  <c r="M65" i="4" s="1"/>
  <c r="N17" i="4"/>
  <c r="N65" i="4" s="1"/>
  <c r="O18" i="4"/>
  <c r="O66" i="4" s="1"/>
  <c r="K18" i="4"/>
  <c r="K66" i="4" s="1"/>
  <c r="L17" i="4"/>
  <c r="N18" i="4"/>
  <c r="N66" i="4" s="1"/>
  <c r="O17" i="4"/>
  <c r="O65" i="4" s="1"/>
  <c r="K17" i="4"/>
  <c r="K65" i="4" s="1"/>
  <c r="M18" i="4"/>
  <c r="M66" i="4" s="1"/>
  <c r="L26" i="4"/>
  <c r="L74" i="4" s="1"/>
  <c r="M25" i="4"/>
  <c r="M73" i="4" s="1"/>
  <c r="M26" i="4"/>
  <c r="O26" i="4"/>
  <c r="O74" i="4" s="1"/>
  <c r="K26" i="4"/>
  <c r="K74" i="4" s="1"/>
  <c r="L25" i="4"/>
  <c r="N26" i="4"/>
  <c r="N74" i="4" s="1"/>
  <c r="O25" i="4"/>
  <c r="O73" i="4" s="1"/>
  <c r="K25" i="4"/>
  <c r="K73" i="4" s="1"/>
  <c r="N25" i="4"/>
  <c r="N73" i="4" s="1"/>
  <c r="L46" i="4"/>
  <c r="M45" i="4"/>
  <c r="M93" i="4" s="1"/>
  <c r="N45" i="4"/>
  <c r="O46" i="4"/>
  <c r="O94" i="4" s="1"/>
  <c r="K46" i="4"/>
  <c r="K94" i="4" s="1"/>
  <c r="L45" i="4"/>
  <c r="L93" i="4" s="1"/>
  <c r="N46" i="4"/>
  <c r="N94" i="4" s="1"/>
  <c r="O45" i="4"/>
  <c r="O93" i="4" s="1"/>
  <c r="K45" i="4"/>
  <c r="K93" i="4" s="1"/>
  <c r="M46" i="4"/>
  <c r="M94" i="4" s="1"/>
  <c r="L11" i="4"/>
  <c r="L12" i="4"/>
  <c r="L60" i="4" s="1"/>
  <c r="M11" i="4"/>
  <c r="M59" i="4" s="1"/>
  <c r="N11" i="4"/>
  <c r="N59" i="4" s="1"/>
  <c r="K11" i="4"/>
  <c r="K59" i="4" s="1"/>
  <c r="O12" i="4"/>
  <c r="O60" i="4" s="1"/>
  <c r="K12" i="4"/>
  <c r="K60" i="4" s="1"/>
  <c r="N12" i="4"/>
  <c r="N60" i="4" s="1"/>
  <c r="O11" i="4"/>
  <c r="O59" i="4" s="1"/>
  <c r="M12" i="4"/>
  <c r="M60" i="4" s="1"/>
  <c r="K95" i="4"/>
  <c r="N103" i="4"/>
  <c r="L100" i="4"/>
  <c r="N147" i="4"/>
  <c r="M100" i="4"/>
  <c r="O217" i="4"/>
  <c r="P113" i="4"/>
  <c r="P120" i="4"/>
  <c r="Q120" i="4"/>
  <c r="P134" i="4"/>
  <c r="Q134" i="4"/>
  <c r="M103" i="4"/>
  <c r="Q193" i="4"/>
  <c r="P202" i="4"/>
  <c r="P55" i="4"/>
  <c r="O102" i="4"/>
  <c r="N125" i="4"/>
  <c r="Q170" i="4"/>
  <c r="O68" i="4"/>
  <c r="O147" i="4"/>
  <c r="P123" i="4"/>
  <c r="P124" i="4"/>
  <c r="P140" i="4"/>
  <c r="P141" i="4"/>
  <c r="P142" i="4"/>
  <c r="P143" i="4"/>
  <c r="P144" i="4"/>
  <c r="P146" i="4"/>
  <c r="L125" i="4"/>
  <c r="M147" i="4"/>
  <c r="O101" i="4"/>
  <c r="P53" i="4"/>
  <c r="O100" i="4"/>
  <c r="M99" i="4"/>
  <c r="K100" i="4"/>
  <c r="L99" i="4"/>
  <c r="N99" i="4"/>
  <c r="K87" i="4"/>
  <c r="K79" i="4"/>
  <c r="N77" i="4"/>
  <c r="K76" i="4"/>
  <c r="L72" i="4"/>
  <c r="N67" i="4"/>
  <c r="P51" i="4"/>
  <c r="P54" i="4"/>
  <c r="L103" i="4"/>
  <c r="N100" i="4"/>
  <c r="M101" i="4"/>
  <c r="L101" i="4"/>
  <c r="K101" i="4"/>
  <c r="N101" i="4"/>
  <c r="L102" i="4"/>
  <c r="M102" i="4"/>
  <c r="K102" i="4"/>
  <c r="N102" i="4"/>
  <c r="P52" i="4"/>
  <c r="O103" i="4"/>
  <c r="K103" i="4"/>
  <c r="Q113" i="4"/>
  <c r="P139" i="4"/>
  <c r="L217" i="4"/>
  <c r="P199" i="4"/>
  <c r="P204" i="4"/>
  <c r="P206" i="4"/>
  <c r="P207" i="4"/>
  <c r="P211" i="4"/>
  <c r="P214" i="4"/>
  <c r="P216" i="4"/>
  <c r="P215" i="4"/>
  <c r="N217" i="4"/>
  <c r="O99" i="4"/>
  <c r="K99" i="4"/>
  <c r="P145" i="4"/>
  <c r="P170" i="4"/>
  <c r="P200" i="4"/>
  <c r="P203" i="4"/>
  <c r="P208" i="4"/>
  <c r="L147" i="4"/>
  <c r="P138" i="4"/>
  <c r="P193" i="4"/>
  <c r="M217" i="4"/>
  <c r="P210" i="4"/>
  <c r="P212" i="4"/>
  <c r="P197" i="4"/>
  <c r="P201" i="4"/>
  <c r="P205" i="4"/>
  <c r="P209" i="4"/>
  <c r="P213" i="4"/>
  <c r="K217" i="4"/>
  <c r="P198" i="4"/>
  <c r="O255" i="1"/>
  <c r="N255" i="1"/>
  <c r="D255" i="1"/>
  <c r="K255" i="1" s="1"/>
  <c r="O146" i="1"/>
  <c r="N146" i="1"/>
  <c r="M146" i="1"/>
  <c r="L146" i="1"/>
  <c r="K146" i="1"/>
  <c r="P48" i="4" l="1"/>
  <c r="M96" i="4"/>
  <c r="P96" i="4" s="1"/>
  <c r="P36" i="4"/>
  <c r="P35" i="4"/>
  <c r="L255" i="1"/>
  <c r="L83" i="4"/>
  <c r="P83" i="4" s="1"/>
  <c r="M255" i="1"/>
  <c r="Q147" i="4"/>
  <c r="L84" i="4"/>
  <c r="P84" i="4" s="1"/>
  <c r="P40" i="4"/>
  <c r="P44" i="4"/>
  <c r="Q125" i="4"/>
  <c r="P45" i="4"/>
  <c r="P80" i="4"/>
  <c r="P38" i="4"/>
  <c r="P41" i="4"/>
  <c r="P50" i="4"/>
  <c r="P47" i="4"/>
  <c r="K86" i="4"/>
  <c r="P86" i="4" s="1"/>
  <c r="P100" i="4"/>
  <c r="P22" i="4"/>
  <c r="N92" i="4"/>
  <c r="P92" i="4" s="1"/>
  <c r="P21" i="4"/>
  <c r="P25" i="4"/>
  <c r="P26" i="4"/>
  <c r="P34" i="4"/>
  <c r="P39" i="4"/>
  <c r="P37" i="4"/>
  <c r="P46" i="4"/>
  <c r="P125" i="4"/>
  <c r="P82" i="4"/>
  <c r="P64" i="4"/>
  <c r="P72" i="4"/>
  <c r="P79" i="4"/>
  <c r="O87" i="4"/>
  <c r="P87" i="4" s="1"/>
  <c r="P78" i="4"/>
  <c r="P49" i="4"/>
  <c r="L98" i="4"/>
  <c r="P98" i="4" s="1"/>
  <c r="P90" i="4"/>
  <c r="P70" i="4"/>
  <c r="P102" i="4"/>
  <c r="P31" i="4"/>
  <c r="P147" i="4"/>
  <c r="P29" i="4"/>
  <c r="P42" i="4"/>
  <c r="P99" i="4"/>
  <c r="P101" i="4"/>
  <c r="M97" i="4"/>
  <c r="P97" i="4" s="1"/>
  <c r="P95" i="4"/>
  <c r="N93" i="4"/>
  <c r="P93" i="4" s="1"/>
  <c r="L94" i="4"/>
  <c r="P94" i="4" s="1"/>
  <c r="P43" i="4"/>
  <c r="K89" i="4"/>
  <c r="P89" i="4" s="1"/>
  <c r="M88" i="4"/>
  <c r="P88" i="4" s="1"/>
  <c r="K85" i="4"/>
  <c r="P85" i="4" s="1"/>
  <c r="P33" i="4"/>
  <c r="P32" i="4"/>
  <c r="P30" i="4"/>
  <c r="P27" i="4"/>
  <c r="P28" i="4"/>
  <c r="P76" i="4"/>
  <c r="M74" i="4"/>
  <c r="P74" i="4" s="1"/>
  <c r="L73" i="4"/>
  <c r="P73" i="4" s="1"/>
  <c r="P71" i="4"/>
  <c r="P23" i="4"/>
  <c r="P24" i="4"/>
  <c r="N69" i="4"/>
  <c r="P69" i="4" s="1"/>
  <c r="K56" i="4"/>
  <c r="P68" i="4"/>
  <c r="P20" i="4"/>
  <c r="P19" i="4"/>
  <c r="P66" i="4"/>
  <c r="P18" i="4"/>
  <c r="M56" i="4"/>
  <c r="P17" i="4"/>
  <c r="L65" i="4"/>
  <c r="P65" i="4" s="1"/>
  <c r="P16" i="4"/>
  <c r="M63" i="4"/>
  <c r="P63" i="4" s="1"/>
  <c r="P15" i="4"/>
  <c r="P13" i="4"/>
  <c r="L61" i="4"/>
  <c r="P61" i="4" s="1"/>
  <c r="P14" i="4"/>
  <c r="L56" i="4"/>
  <c r="N56" i="4"/>
  <c r="P12" i="4"/>
  <c r="L59" i="4"/>
  <c r="O56" i="4"/>
  <c r="P11" i="4"/>
  <c r="P60" i="4"/>
  <c r="P217" i="4"/>
  <c r="Q217" i="4"/>
  <c r="P77" i="4"/>
  <c r="P103" i="4"/>
  <c r="P81" i="4"/>
  <c r="P62" i="4"/>
  <c r="P91" i="4"/>
  <c r="P75" i="4"/>
  <c r="P67" i="4"/>
  <c r="P117" i="1"/>
  <c r="P118" i="1"/>
  <c r="P119" i="1"/>
  <c r="P110" i="1"/>
  <c r="P111" i="1"/>
  <c r="P112" i="1"/>
  <c r="K113" i="1"/>
  <c r="O104" i="4" l="1"/>
  <c r="O106" i="4" s="1"/>
  <c r="O221" i="4" s="1"/>
  <c r="O228" i="4" s="1"/>
  <c r="N104" i="4"/>
  <c r="N106" i="4" s="1"/>
  <c r="N221" i="4" s="1"/>
  <c r="N228" i="4" s="1"/>
  <c r="K104" i="4"/>
  <c r="K106" i="4" s="1"/>
  <c r="L104" i="4"/>
  <c r="L106" i="4" s="1"/>
  <c r="L221" i="4" s="1"/>
  <c r="L228" i="4" s="1"/>
  <c r="M104" i="4"/>
  <c r="M106" i="4" s="1"/>
  <c r="M221" i="4" s="1"/>
  <c r="M228" i="4" s="1"/>
  <c r="P59" i="4"/>
  <c r="P104" i="4" s="1"/>
  <c r="Q56" i="4"/>
  <c r="P56" i="4"/>
  <c r="P49" i="1"/>
  <c r="O223" i="4" l="1"/>
  <c r="L223" i="4"/>
  <c r="M223" i="4"/>
  <c r="N223" i="4"/>
  <c r="Q104" i="4"/>
  <c r="P106" i="4"/>
  <c r="P221" i="4" s="1"/>
  <c r="P12" i="1"/>
  <c r="K221" i="4"/>
  <c r="K228" i="4" s="1"/>
  <c r="Q106" i="4"/>
  <c r="P45" i="1"/>
  <c r="P38" i="1"/>
  <c r="P25" i="1"/>
  <c r="P19" i="1"/>
  <c r="P20" i="1"/>
  <c r="P21" i="1"/>
  <c r="P18" i="1"/>
  <c r="P50" i="1"/>
  <c r="P17" i="1"/>
  <c r="P29" i="1"/>
  <c r="P32" i="1"/>
  <c r="P41" i="1"/>
  <c r="P46" i="1"/>
  <c r="P27" i="1"/>
  <c r="P30" i="1"/>
  <c r="P31" i="1"/>
  <c r="P35" i="1"/>
  <c r="P36" i="1"/>
  <c r="P39" i="1"/>
  <c r="P43" i="1"/>
  <c r="P44" i="1"/>
  <c r="P47" i="1"/>
  <c r="P48" i="1"/>
  <c r="P26" i="1"/>
  <c r="P28" i="1"/>
  <c r="P40" i="1"/>
  <c r="P42" i="1"/>
  <c r="P22" i="1"/>
  <c r="P23" i="1"/>
  <c r="P24" i="1"/>
  <c r="P33" i="1"/>
  <c r="P34" i="1"/>
  <c r="P37" i="1"/>
  <c r="P15" i="1"/>
  <c r="P16" i="1"/>
  <c r="P13" i="1"/>
  <c r="P14" i="1"/>
  <c r="P11" i="1"/>
  <c r="L225" i="4" l="1"/>
  <c r="L256" i="1" s="1"/>
  <c r="L226" i="4"/>
  <c r="N226" i="4"/>
  <c r="N225" i="4"/>
  <c r="N256" i="1" s="1"/>
  <c r="M225" i="4"/>
  <c r="M256" i="1" s="1"/>
  <c r="M226" i="4"/>
  <c r="O226" i="4"/>
  <c r="O225" i="4"/>
  <c r="O256" i="1" s="1"/>
  <c r="Q221" i="4"/>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59" i="1"/>
  <c r="A100" i="1"/>
  <c r="B100" i="1"/>
  <c r="C100" i="1"/>
  <c r="A101" i="1"/>
  <c r="B101" i="1"/>
  <c r="C101" i="1"/>
  <c r="A102" i="1"/>
  <c r="B102" i="1"/>
  <c r="C102" i="1"/>
  <c r="A103" i="1"/>
  <c r="B103" i="1"/>
  <c r="C103" i="1"/>
  <c r="B99" i="1"/>
  <c r="C99" i="1"/>
  <c r="A99" i="1"/>
  <c r="A97" i="1"/>
  <c r="B97" i="1"/>
  <c r="A61" i="1"/>
  <c r="B61" i="1"/>
  <c r="A63" i="1"/>
  <c r="B63" i="1"/>
  <c r="A65" i="1"/>
  <c r="B65" i="1"/>
  <c r="A67" i="1"/>
  <c r="B67" i="1"/>
  <c r="A69" i="1"/>
  <c r="B69" i="1"/>
  <c r="A71" i="1"/>
  <c r="B71" i="1"/>
  <c r="A73" i="1"/>
  <c r="B73" i="1"/>
  <c r="A75" i="1"/>
  <c r="B75" i="1"/>
  <c r="A77" i="1"/>
  <c r="B77" i="1"/>
  <c r="A79" i="1"/>
  <c r="B79" i="1"/>
  <c r="A81" i="1"/>
  <c r="B81" i="1"/>
  <c r="A83" i="1"/>
  <c r="B83" i="1"/>
  <c r="A85" i="1"/>
  <c r="B85" i="1"/>
  <c r="A87" i="1"/>
  <c r="B87" i="1"/>
  <c r="A89" i="1"/>
  <c r="B89" i="1"/>
  <c r="A91" i="1"/>
  <c r="B91" i="1"/>
  <c r="A93" i="1"/>
  <c r="B93" i="1"/>
  <c r="A95" i="1"/>
  <c r="B95" i="1"/>
  <c r="B59" i="1"/>
  <c r="A59" i="1"/>
  <c r="P228" i="4" l="1"/>
  <c r="K223" i="4"/>
  <c r="N96" i="1"/>
  <c r="M96" i="1"/>
  <c r="K96" i="1"/>
  <c r="O96" i="1"/>
  <c r="L96" i="1"/>
  <c r="N92" i="1"/>
  <c r="M92" i="1"/>
  <c r="O92" i="1"/>
  <c r="L92" i="1"/>
  <c r="K92" i="1"/>
  <c r="N88" i="1"/>
  <c r="L88" i="1"/>
  <c r="K88" i="1"/>
  <c r="O88" i="1"/>
  <c r="M88" i="1"/>
  <c r="N84" i="1"/>
  <c r="K84" i="1"/>
  <c r="O84" i="1"/>
  <c r="M84" i="1"/>
  <c r="L84" i="1"/>
  <c r="N80" i="1"/>
  <c r="O80" i="1"/>
  <c r="M80" i="1"/>
  <c r="L80" i="1"/>
  <c r="K80" i="1"/>
  <c r="N76" i="1"/>
  <c r="M76" i="1"/>
  <c r="L76" i="1"/>
  <c r="K76" i="1"/>
  <c r="O76" i="1"/>
  <c r="N72" i="1"/>
  <c r="L72" i="1"/>
  <c r="K72" i="1"/>
  <c r="O72" i="1"/>
  <c r="M72" i="1"/>
  <c r="N68" i="1"/>
  <c r="K68" i="1"/>
  <c r="O68" i="1"/>
  <c r="M68" i="1"/>
  <c r="L68" i="1"/>
  <c r="M60" i="1"/>
  <c r="L60" i="1"/>
  <c r="N60" i="1"/>
  <c r="O60" i="1"/>
  <c r="K60" i="1"/>
  <c r="L59" i="1"/>
  <c r="K59" i="1"/>
  <c r="M59" i="1"/>
  <c r="N59" i="1"/>
  <c r="O59" i="1"/>
  <c r="O95" i="1"/>
  <c r="K95" i="1"/>
  <c r="N95" i="1"/>
  <c r="M95" i="1"/>
  <c r="L95" i="1"/>
  <c r="O91" i="1"/>
  <c r="K91" i="1"/>
  <c r="N91" i="1"/>
  <c r="L91" i="1"/>
  <c r="M91" i="1"/>
  <c r="O87" i="1"/>
  <c r="K87" i="1"/>
  <c r="L87" i="1"/>
  <c r="N87" i="1"/>
  <c r="M87" i="1"/>
  <c r="O83" i="1"/>
  <c r="K83" i="1"/>
  <c r="N83" i="1"/>
  <c r="M83" i="1"/>
  <c r="L83" i="1"/>
  <c r="O79" i="1"/>
  <c r="K79" i="1"/>
  <c r="N79" i="1"/>
  <c r="M79" i="1"/>
  <c r="L79" i="1"/>
  <c r="O75" i="1"/>
  <c r="K75" i="1"/>
  <c r="M75" i="1"/>
  <c r="L75" i="1"/>
  <c r="N75" i="1"/>
  <c r="O71" i="1"/>
  <c r="K71" i="1"/>
  <c r="L71" i="1"/>
  <c r="N71" i="1"/>
  <c r="M71" i="1"/>
  <c r="O67" i="1"/>
  <c r="K67" i="1"/>
  <c r="N67" i="1"/>
  <c r="M67" i="1"/>
  <c r="L67" i="1"/>
  <c r="M63" i="1"/>
  <c r="N63" i="1"/>
  <c r="L63" i="1"/>
  <c r="K63" i="1"/>
  <c r="O63" i="1"/>
  <c r="L98" i="1"/>
  <c r="O98" i="1"/>
  <c r="K98" i="1"/>
  <c r="N98" i="1"/>
  <c r="M98" i="1"/>
  <c r="L94" i="1"/>
  <c r="O94" i="1"/>
  <c r="K94" i="1"/>
  <c r="M94" i="1"/>
  <c r="N94" i="1"/>
  <c r="L90" i="1"/>
  <c r="O90" i="1"/>
  <c r="K90" i="1"/>
  <c r="N90" i="1"/>
  <c r="M90" i="1"/>
  <c r="L86" i="1"/>
  <c r="K86" i="1"/>
  <c r="O86" i="1"/>
  <c r="N86" i="1"/>
  <c r="M86" i="1"/>
  <c r="L82" i="1"/>
  <c r="O82" i="1"/>
  <c r="N82" i="1"/>
  <c r="M82" i="1"/>
  <c r="K82" i="1"/>
  <c r="L78" i="1"/>
  <c r="N78" i="1"/>
  <c r="M78" i="1"/>
  <c r="K78" i="1"/>
  <c r="O78" i="1"/>
  <c r="L74" i="1"/>
  <c r="M74" i="1"/>
  <c r="K74" i="1"/>
  <c r="O74" i="1"/>
  <c r="N74" i="1"/>
  <c r="L70" i="1"/>
  <c r="K70" i="1"/>
  <c r="O70" i="1"/>
  <c r="N70" i="1"/>
  <c r="M70" i="1"/>
  <c r="L66" i="1"/>
  <c r="O66" i="1"/>
  <c r="N66" i="1"/>
  <c r="M66" i="1"/>
  <c r="K66" i="1"/>
  <c r="L62" i="1"/>
  <c r="N62" i="1"/>
  <c r="K62" i="1"/>
  <c r="M62" i="1"/>
  <c r="O62" i="1"/>
  <c r="M97" i="1"/>
  <c r="L97" i="1"/>
  <c r="N97" i="1"/>
  <c r="K97" i="1"/>
  <c r="O97" i="1"/>
  <c r="M93" i="1"/>
  <c r="L93" i="1"/>
  <c r="O93" i="1"/>
  <c r="N93" i="1"/>
  <c r="K93" i="1"/>
  <c r="M89" i="1"/>
  <c r="L89" i="1"/>
  <c r="N89" i="1"/>
  <c r="K89" i="1"/>
  <c r="O89" i="1"/>
  <c r="M85" i="1"/>
  <c r="K85" i="1"/>
  <c r="O85" i="1"/>
  <c r="N85" i="1"/>
  <c r="L85" i="1"/>
  <c r="M81" i="1"/>
  <c r="O81" i="1"/>
  <c r="N81" i="1"/>
  <c r="L81" i="1"/>
  <c r="K81" i="1"/>
  <c r="M77" i="1"/>
  <c r="N77" i="1"/>
  <c r="L77" i="1"/>
  <c r="O77" i="1"/>
  <c r="K77" i="1"/>
  <c r="M73" i="1"/>
  <c r="L73" i="1"/>
  <c r="K73" i="1"/>
  <c r="O73" i="1"/>
  <c r="N73" i="1"/>
  <c r="M69" i="1"/>
  <c r="K69" i="1"/>
  <c r="O69" i="1"/>
  <c r="N69" i="1"/>
  <c r="L69" i="1"/>
  <c r="M65" i="1"/>
  <c r="O65" i="1"/>
  <c r="N65" i="1"/>
  <c r="L65" i="1"/>
  <c r="K65" i="1"/>
  <c r="L61" i="1"/>
  <c r="O61" i="1"/>
  <c r="K61" i="1"/>
  <c r="N61" i="1"/>
  <c r="M61" i="1"/>
  <c r="O64" i="1"/>
  <c r="L64" i="1"/>
  <c r="M64" i="1"/>
  <c r="N64" i="1"/>
  <c r="K64" i="1"/>
  <c r="O145" i="1"/>
  <c r="N145" i="1"/>
  <c r="M145" i="1"/>
  <c r="L145" i="1"/>
  <c r="O144" i="1"/>
  <c r="N144" i="1"/>
  <c r="M144" i="1"/>
  <c r="L144" i="1"/>
  <c r="O143" i="1"/>
  <c r="N143" i="1"/>
  <c r="M143" i="1"/>
  <c r="L143" i="1"/>
  <c r="O142" i="1"/>
  <c r="N142" i="1"/>
  <c r="M142" i="1"/>
  <c r="L142" i="1"/>
  <c r="O141" i="1"/>
  <c r="N141" i="1"/>
  <c r="M141" i="1"/>
  <c r="L141" i="1"/>
  <c r="O140" i="1"/>
  <c r="N140" i="1"/>
  <c r="M140" i="1"/>
  <c r="L140" i="1"/>
  <c r="O139" i="1"/>
  <c r="N139" i="1"/>
  <c r="M139" i="1"/>
  <c r="L139" i="1"/>
  <c r="O138" i="1"/>
  <c r="N138" i="1"/>
  <c r="M138" i="1"/>
  <c r="P223" i="4" l="1"/>
  <c r="P226" i="4" s="1"/>
  <c r="K225" i="4"/>
  <c r="K256" i="1" s="1"/>
  <c r="K226" i="4"/>
  <c r="P89" i="1"/>
  <c r="P93" i="1"/>
  <c r="P62" i="1"/>
  <c r="P94" i="1"/>
  <c r="P83" i="1"/>
  <c r="P59" i="1"/>
  <c r="P96" i="1"/>
  <c r="P77" i="1"/>
  <c r="P67" i="1"/>
  <c r="P64" i="1"/>
  <c r="P66" i="1"/>
  <c r="P70" i="1"/>
  <c r="P74" i="1"/>
  <c r="P78" i="1"/>
  <c r="P82" i="1"/>
  <c r="P86" i="1"/>
  <c r="P90" i="1"/>
  <c r="P79" i="1"/>
  <c r="P95" i="1"/>
  <c r="P65" i="1"/>
  <c r="P69" i="1"/>
  <c r="P73" i="1"/>
  <c r="P81" i="1"/>
  <c r="P85" i="1"/>
  <c r="P98" i="1"/>
  <c r="P63" i="1"/>
  <c r="P71" i="1"/>
  <c r="P87" i="1"/>
  <c r="P92" i="1"/>
  <c r="P61" i="1"/>
  <c r="P97" i="1"/>
  <c r="P75" i="1"/>
  <c r="P91" i="1"/>
  <c r="P60" i="1"/>
  <c r="P68" i="1"/>
  <c r="P72" i="1"/>
  <c r="P76" i="1"/>
  <c r="P80" i="1"/>
  <c r="P84" i="1"/>
  <c r="P88" i="1"/>
  <c r="P225" i="4" l="1"/>
  <c r="A174" i="1"/>
  <c r="A198" i="1" s="1"/>
  <c r="A222" i="1" s="1"/>
  <c r="A175" i="1"/>
  <c r="A199" i="1" s="1"/>
  <c r="A223" i="1" s="1"/>
  <c r="A176" i="1"/>
  <c r="A200" i="1" s="1"/>
  <c r="A177" i="1"/>
  <c r="A201" i="1" s="1"/>
  <c r="A225" i="1" s="1"/>
  <c r="A178" i="1"/>
  <c r="A202" i="1" s="1"/>
  <c r="A226" i="1" s="1"/>
  <c r="A179" i="1"/>
  <c r="A203" i="1" s="1"/>
  <c r="A227" i="1" s="1"/>
  <c r="A180" i="1"/>
  <c r="A204" i="1" s="1"/>
  <c r="A228" i="1" s="1"/>
  <c r="A181" i="1"/>
  <c r="A205" i="1" s="1"/>
  <c r="A229" i="1" s="1"/>
  <c r="A182" i="1"/>
  <c r="A206" i="1" s="1"/>
  <c r="A230" i="1" s="1"/>
  <c r="A183" i="1"/>
  <c r="A207" i="1" s="1"/>
  <c r="A231" i="1" s="1"/>
  <c r="A184" i="1"/>
  <c r="A208" i="1" s="1"/>
  <c r="A232" i="1" s="1"/>
  <c r="A185" i="1"/>
  <c r="A186" i="1"/>
  <c r="A187" i="1"/>
  <c r="A188" i="1"/>
  <c r="A189" i="1"/>
  <c r="A190" i="1"/>
  <c r="A191" i="1"/>
  <c r="A192" i="1"/>
  <c r="A173" i="1"/>
  <c r="A197" i="1" s="1"/>
  <c r="A209" i="1"/>
  <c r="A233" i="1" s="1"/>
  <c r="A210" i="1"/>
  <c r="A234" i="1" s="1"/>
  <c r="A211" i="1"/>
  <c r="A235" i="1" s="1"/>
  <c r="A212" i="1"/>
  <c r="A236" i="1" s="1"/>
  <c r="A213" i="1"/>
  <c r="A237" i="1" s="1"/>
  <c r="A214" i="1"/>
  <c r="A238" i="1" s="1"/>
  <c r="A215" i="1"/>
  <c r="A239" i="1" s="1"/>
  <c r="A216" i="1"/>
  <c r="A240" i="1" s="1"/>
  <c r="P174" i="1"/>
  <c r="P175" i="1"/>
  <c r="P176" i="1"/>
  <c r="P177" i="1"/>
  <c r="P178" i="1"/>
  <c r="P179" i="1"/>
  <c r="P180" i="1"/>
  <c r="P181" i="1"/>
  <c r="P182" i="1"/>
  <c r="P183" i="1"/>
  <c r="P184" i="1"/>
  <c r="P185" i="1"/>
  <c r="P186" i="1"/>
  <c r="P187" i="1"/>
  <c r="P188" i="1"/>
  <c r="P189" i="1"/>
  <c r="P190" i="1"/>
  <c r="P191" i="1"/>
  <c r="P192" i="1"/>
  <c r="P173" i="1"/>
  <c r="L193" i="1"/>
  <c r="M193" i="1"/>
  <c r="N193" i="1"/>
  <c r="O193" i="1"/>
  <c r="K193" i="1"/>
  <c r="P151" i="1"/>
  <c r="P152" i="1"/>
  <c r="P153" i="1"/>
  <c r="P154" i="1"/>
  <c r="P155" i="1"/>
  <c r="P156" i="1"/>
  <c r="P157" i="1"/>
  <c r="P158" i="1"/>
  <c r="P159" i="1"/>
  <c r="P160" i="1"/>
  <c r="P161" i="1"/>
  <c r="P162" i="1"/>
  <c r="P163" i="1"/>
  <c r="P164" i="1"/>
  <c r="P165" i="1"/>
  <c r="P166" i="1"/>
  <c r="P167" i="1"/>
  <c r="P168" i="1"/>
  <c r="P169" i="1"/>
  <c r="P150" i="1"/>
  <c r="L170" i="1"/>
  <c r="M170" i="1"/>
  <c r="N170" i="1"/>
  <c r="O170" i="1"/>
  <c r="K170" i="1"/>
  <c r="K198" i="1"/>
  <c r="L198" i="1"/>
  <c r="M198" i="1"/>
  <c r="N198" i="1"/>
  <c r="O198" i="1"/>
  <c r="K199" i="1"/>
  <c r="K223" i="1" s="1"/>
  <c r="L199" i="1"/>
  <c r="M199" i="1"/>
  <c r="N199" i="1"/>
  <c r="O199" i="1"/>
  <c r="K200" i="1"/>
  <c r="K224" i="1" s="1"/>
  <c r="L200" i="1"/>
  <c r="M200" i="1"/>
  <c r="N200" i="1"/>
  <c r="O200" i="1"/>
  <c r="K201" i="1"/>
  <c r="K225" i="1" s="1"/>
  <c r="L201" i="1"/>
  <c r="M201" i="1"/>
  <c r="N201" i="1"/>
  <c r="O201" i="1"/>
  <c r="K202" i="1"/>
  <c r="L202" i="1"/>
  <c r="M202" i="1"/>
  <c r="N202" i="1"/>
  <c r="O202" i="1"/>
  <c r="K203" i="1"/>
  <c r="K227" i="1" s="1"/>
  <c r="L203" i="1"/>
  <c r="M203" i="1"/>
  <c r="N203" i="1"/>
  <c r="O203" i="1"/>
  <c r="K204" i="1"/>
  <c r="K228" i="1" s="1"/>
  <c r="L204" i="1"/>
  <c r="M204" i="1"/>
  <c r="N204" i="1"/>
  <c r="O204" i="1"/>
  <c r="K205" i="1"/>
  <c r="K229" i="1" s="1"/>
  <c r="L205" i="1"/>
  <c r="M205" i="1"/>
  <c r="N205" i="1"/>
  <c r="O205" i="1"/>
  <c r="K206" i="1"/>
  <c r="L206" i="1"/>
  <c r="M206" i="1"/>
  <c r="N206" i="1"/>
  <c r="O206" i="1"/>
  <c r="K207" i="1"/>
  <c r="K231" i="1" s="1"/>
  <c r="L207" i="1"/>
  <c r="M207" i="1"/>
  <c r="N207" i="1"/>
  <c r="O207" i="1"/>
  <c r="K208" i="1"/>
  <c r="K232" i="1" s="1"/>
  <c r="L208" i="1"/>
  <c r="M208" i="1"/>
  <c r="N208" i="1"/>
  <c r="O208" i="1"/>
  <c r="K209" i="1"/>
  <c r="K233" i="1" s="1"/>
  <c r="L209" i="1"/>
  <c r="M209" i="1"/>
  <c r="N209" i="1"/>
  <c r="O209" i="1"/>
  <c r="K210" i="1"/>
  <c r="L210" i="1"/>
  <c r="M210" i="1"/>
  <c r="N210" i="1"/>
  <c r="O210" i="1"/>
  <c r="K211" i="1"/>
  <c r="K235" i="1" s="1"/>
  <c r="L211" i="1"/>
  <c r="M211" i="1"/>
  <c r="N211" i="1"/>
  <c r="O211" i="1"/>
  <c r="K212" i="1"/>
  <c r="K236" i="1" s="1"/>
  <c r="L212" i="1"/>
  <c r="M212" i="1"/>
  <c r="N212" i="1"/>
  <c r="O212" i="1"/>
  <c r="K213" i="1"/>
  <c r="K237" i="1" s="1"/>
  <c r="L213" i="1"/>
  <c r="M213" i="1"/>
  <c r="N213" i="1"/>
  <c r="O213" i="1"/>
  <c r="K214" i="1"/>
  <c r="K238" i="1" s="1"/>
  <c r="L214" i="1"/>
  <c r="M214" i="1"/>
  <c r="N214" i="1"/>
  <c r="O214" i="1"/>
  <c r="K215" i="1"/>
  <c r="K239" i="1" s="1"/>
  <c r="L215" i="1"/>
  <c r="M215" i="1"/>
  <c r="N215" i="1"/>
  <c r="O215" i="1"/>
  <c r="K216" i="1"/>
  <c r="K240" i="1" s="1"/>
  <c r="L216" i="1"/>
  <c r="M216" i="1"/>
  <c r="N216" i="1"/>
  <c r="O216" i="1"/>
  <c r="L197" i="1"/>
  <c r="M197" i="1"/>
  <c r="N197" i="1"/>
  <c r="O197" i="1"/>
  <c r="K197" i="1"/>
  <c r="A224" i="1"/>
  <c r="Q193" i="1" l="1"/>
  <c r="Q170" i="1"/>
  <c r="P210" i="1"/>
  <c r="L236" i="1"/>
  <c r="O229" i="1"/>
  <c r="M235" i="1"/>
  <c r="M234" i="1"/>
  <c r="N233" i="1"/>
  <c r="M230" i="1"/>
  <c r="M225" i="1"/>
  <c r="L222" i="1"/>
  <c r="M239" i="1"/>
  <c r="L232" i="1"/>
  <c r="M240" i="1"/>
  <c r="N237" i="1"/>
  <c r="O236" i="1"/>
  <c r="N239" i="1"/>
  <c r="O238" i="1"/>
  <c r="O234" i="1"/>
  <c r="L230" i="1"/>
  <c r="N229" i="1"/>
  <c r="P216" i="1"/>
  <c r="M236" i="1"/>
  <c r="N235" i="1"/>
  <c r="M232" i="1"/>
  <c r="L234" i="1"/>
  <c r="M238" i="1"/>
  <c r="O237" i="1"/>
  <c r="K234" i="1"/>
  <c r="K230" i="1"/>
  <c r="M229" i="1"/>
  <c r="L240" i="1"/>
  <c r="L238" i="1"/>
  <c r="O240" i="1"/>
  <c r="L239" i="1"/>
  <c r="M237" i="1"/>
  <c r="P212" i="1"/>
  <c r="L235" i="1"/>
  <c r="O233" i="1"/>
  <c r="L231" i="1"/>
  <c r="P198" i="1"/>
  <c r="M233" i="1"/>
  <c r="O239" i="1"/>
  <c r="O235" i="1"/>
  <c r="P215" i="1"/>
  <c r="N238" i="1"/>
  <c r="P213" i="1"/>
  <c r="N234" i="1"/>
  <c r="P209" i="1"/>
  <c r="P208" i="1"/>
  <c r="N222" i="1"/>
  <c r="P207" i="1"/>
  <c r="M223" i="1"/>
  <c r="P211" i="1"/>
  <c r="N240" i="1"/>
  <c r="P214" i="1"/>
  <c r="N236" i="1"/>
  <c r="O230" i="1"/>
  <c r="M226" i="1"/>
  <c r="O231" i="1"/>
  <c r="L228" i="1"/>
  <c r="M224" i="1"/>
  <c r="L224" i="1"/>
  <c r="O223" i="1"/>
  <c r="N232" i="1"/>
  <c r="O232" i="1"/>
  <c r="N231" i="1"/>
  <c r="M231" i="1"/>
  <c r="P206" i="1"/>
  <c r="N230" i="1"/>
  <c r="P205" i="1"/>
  <c r="O228" i="1"/>
  <c r="N228" i="1"/>
  <c r="M228" i="1"/>
  <c r="P204" i="1"/>
  <c r="O227" i="1"/>
  <c r="M227" i="1"/>
  <c r="P203" i="1"/>
  <c r="L227" i="1"/>
  <c r="N227" i="1"/>
  <c r="N226" i="1"/>
  <c r="L226" i="1"/>
  <c r="K226" i="1"/>
  <c r="O226" i="1"/>
  <c r="P202" i="1"/>
  <c r="P201" i="1"/>
  <c r="N225" i="1"/>
  <c r="O225" i="1"/>
  <c r="N224" i="1"/>
  <c r="O224" i="1"/>
  <c r="P200" i="1"/>
  <c r="N223" i="1"/>
  <c r="P199" i="1"/>
  <c r="L223" i="1"/>
  <c r="K222" i="1"/>
  <c r="O222" i="1"/>
  <c r="M222" i="1"/>
  <c r="P193" i="1"/>
  <c r="P170" i="1"/>
  <c r="L237" i="1"/>
  <c r="L233" i="1"/>
  <c r="L229" i="1"/>
  <c r="L225" i="1"/>
  <c r="P123" i="1"/>
  <c r="M54" i="1"/>
  <c r="M102" i="1" s="1"/>
  <c r="N54" i="1"/>
  <c r="N102" i="1" s="1"/>
  <c r="O54" i="1"/>
  <c r="O102" i="1" s="1"/>
  <c r="M55" i="1"/>
  <c r="M103" i="1" s="1"/>
  <c r="N55" i="1"/>
  <c r="N103" i="1" s="1"/>
  <c r="O55" i="1"/>
  <c r="O103" i="1" s="1"/>
  <c r="L55" i="1"/>
  <c r="L103" i="1" s="1"/>
  <c r="L54" i="1"/>
  <c r="L102" i="1" s="1"/>
  <c r="M53" i="1"/>
  <c r="M101" i="1" s="1"/>
  <c r="N53" i="1"/>
  <c r="N101" i="1" s="1"/>
  <c r="O53" i="1"/>
  <c r="O101" i="1" s="1"/>
  <c r="L53" i="1"/>
  <c r="L101" i="1" s="1"/>
  <c r="M52" i="1"/>
  <c r="M100" i="1" s="1"/>
  <c r="N52" i="1"/>
  <c r="N100" i="1" s="1"/>
  <c r="O52" i="1"/>
  <c r="O100" i="1" s="1"/>
  <c r="L52" i="1"/>
  <c r="L100" i="1" s="1"/>
  <c r="L51" i="1"/>
  <c r="L99" i="1" s="1"/>
  <c r="L218" i="1"/>
  <c r="L221" i="1"/>
  <c r="M51" i="1"/>
  <c r="M99" i="1" s="1"/>
  <c r="M218" i="1"/>
  <c r="M221" i="1"/>
  <c r="N51" i="1"/>
  <c r="N99" i="1" s="1"/>
  <c r="N221" i="1"/>
  <c r="O51" i="1"/>
  <c r="O99" i="1" s="1"/>
  <c r="O221" i="1"/>
  <c r="K54" i="1"/>
  <c r="K102" i="1" s="1"/>
  <c r="K99" i="1"/>
  <c r="K55" i="1"/>
  <c r="K103" i="1" s="1"/>
  <c r="K125" i="1"/>
  <c r="K218" i="1"/>
  <c r="K221" i="1"/>
  <c r="K53" i="1"/>
  <c r="K101" i="1" s="1"/>
  <c r="K52" i="1"/>
  <c r="K100" i="1" s="1"/>
  <c r="L113" i="1"/>
  <c r="L120" i="1"/>
  <c r="L134" i="1"/>
  <c r="M113" i="1"/>
  <c r="M120" i="1"/>
  <c r="M134" i="1"/>
  <c r="N113" i="1"/>
  <c r="N120" i="1"/>
  <c r="N134" i="1"/>
  <c r="N218" i="1"/>
  <c r="O113" i="1"/>
  <c r="O120" i="1"/>
  <c r="O134" i="1"/>
  <c r="O218" i="1"/>
  <c r="K120" i="1"/>
  <c r="K134" i="1"/>
  <c r="P109" i="1"/>
  <c r="P113" i="1" s="1"/>
  <c r="P116" i="1"/>
  <c r="P129" i="1"/>
  <c r="P130" i="1"/>
  <c r="P131" i="1"/>
  <c r="P132" i="1"/>
  <c r="P133" i="1"/>
  <c r="P197" i="1"/>
  <c r="A221" i="1"/>
  <c r="B247" i="1"/>
  <c r="K104" i="1" l="1"/>
  <c r="Q218" i="1"/>
  <c r="L104" i="1"/>
  <c r="N104" i="1"/>
  <c r="P100" i="1"/>
  <c r="P103" i="1"/>
  <c r="M104" i="1"/>
  <c r="Q120" i="1"/>
  <c r="P101" i="1"/>
  <c r="P102" i="1"/>
  <c r="O104" i="1"/>
  <c r="Q134" i="1"/>
  <c r="Q113" i="1"/>
  <c r="P99" i="1"/>
  <c r="P55" i="1"/>
  <c r="P54" i="1"/>
  <c r="P53" i="1"/>
  <c r="P52" i="1"/>
  <c r="P51" i="1"/>
  <c r="P236" i="1"/>
  <c r="P240" i="1"/>
  <c r="P234" i="1"/>
  <c r="P237" i="1"/>
  <c r="P230" i="1"/>
  <c r="P235" i="1"/>
  <c r="P239" i="1"/>
  <c r="P238" i="1"/>
  <c r="P229" i="1"/>
  <c r="P139" i="1"/>
  <c r="P233" i="1"/>
  <c r="P232" i="1"/>
  <c r="P231" i="1"/>
  <c r="P228" i="1"/>
  <c r="P227" i="1"/>
  <c r="P223" i="1"/>
  <c r="P226" i="1"/>
  <c r="K241" i="1"/>
  <c r="P225" i="1"/>
  <c r="O241" i="1"/>
  <c r="P224" i="1"/>
  <c r="P222" i="1"/>
  <c r="P141" i="1"/>
  <c r="P145" i="1"/>
  <c r="P218" i="1"/>
  <c r="P142" i="1"/>
  <c r="P138" i="1"/>
  <c r="P134" i="1"/>
  <c r="P144" i="1"/>
  <c r="P140" i="1"/>
  <c r="P221" i="1"/>
  <c r="P143" i="1"/>
  <c r="P120" i="1"/>
  <c r="O125" i="1"/>
  <c r="M241" i="1"/>
  <c r="P124" i="1"/>
  <c r="P125" i="1" s="1"/>
  <c r="L241" i="1"/>
  <c r="N241" i="1"/>
  <c r="K147" i="1"/>
  <c r="M125" i="1"/>
  <c r="L125" i="1"/>
  <c r="N125" i="1"/>
  <c r="L147" i="1"/>
  <c r="Q125" i="1" l="1"/>
  <c r="Q241" i="1"/>
  <c r="Q104" i="1"/>
  <c r="P104" i="1"/>
  <c r="P56" i="1"/>
  <c r="K56" i="1"/>
  <c r="N147" i="1"/>
  <c r="O147" i="1"/>
  <c r="M56" i="1"/>
  <c r="P241" i="1"/>
  <c r="N56" i="1"/>
  <c r="O56" i="1"/>
  <c r="M147" i="1"/>
  <c r="P255" i="1"/>
  <c r="L56" i="1"/>
  <c r="P146" i="1"/>
  <c r="P147" i="1" s="1"/>
  <c r="Q147" i="1" l="1"/>
  <c r="Q56" i="1"/>
  <c r="N106" i="1"/>
  <c r="M106" i="1"/>
  <c r="M245" i="1" s="1"/>
  <c r="M252" i="1" s="1"/>
  <c r="O106" i="1"/>
  <c r="O245" i="1" s="1"/>
  <c r="O252" i="1" s="1"/>
  <c r="L106" i="1"/>
  <c r="L245" i="1" s="1"/>
  <c r="L252" i="1" s="1"/>
  <c r="K106" i="1"/>
  <c r="K245" i="1" l="1"/>
  <c r="K252" i="1" s="1"/>
  <c r="Q106" i="1"/>
  <c r="N245" i="1"/>
  <c r="N257" i="1"/>
  <c r="O257" i="1"/>
  <c r="M257" i="1"/>
  <c r="L257" i="1"/>
  <c r="M247" i="1"/>
  <c r="P106" i="1"/>
  <c r="P245" i="1" s="1"/>
  <c r="N252" i="1" l="1"/>
  <c r="N247" i="1" s="1"/>
  <c r="N250" i="1" s="1"/>
  <c r="Q245" i="1"/>
  <c r="M249" i="1"/>
  <c r="M259" i="1" s="1"/>
  <c r="M260" i="1" s="1"/>
  <c r="M250" i="1"/>
  <c r="O247" i="1"/>
  <c r="O250" i="1" s="1"/>
  <c r="L247" i="1"/>
  <c r="K247" i="1"/>
  <c r="K250" i="1" s="1"/>
  <c r="N249" i="1" l="1"/>
  <c r="N259" i="1" s="1"/>
  <c r="N260" i="1" s="1"/>
  <c r="L249" i="1"/>
  <c r="L259" i="1" s="1"/>
  <c r="L260" i="1" s="1"/>
  <c r="L250" i="1"/>
  <c r="K249" i="1"/>
  <c r="O249" i="1"/>
  <c r="O259" i="1" s="1"/>
  <c r="O260" i="1" s="1"/>
  <c r="P252" i="1"/>
  <c r="P247" i="1"/>
  <c r="P250" i="1" s="1"/>
  <c r="Q249" i="1" l="1"/>
  <c r="K257" i="1"/>
  <c r="P256" i="1"/>
  <c r="Q257" i="1" s="1"/>
  <c r="P249" i="1"/>
  <c r="K259" i="1" l="1"/>
  <c r="K260" i="1" s="1"/>
  <c r="P257" i="1"/>
  <c r="Q259" i="1" s="1"/>
  <c r="P259" i="1" l="1"/>
  <c r="P26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Robert Lapointe</author>
  </authors>
  <commentList>
    <comment ref="B6" authorId="0" shapeId="0" xr:uid="{00000000-0006-0000-0000-000001000000}">
      <text>
        <r>
          <rPr>
            <b/>
            <sz val="8"/>
            <color indexed="81"/>
            <rFont val="Tahoma"/>
            <family val="2"/>
          </rPr>
          <t>Robert Lapointe:</t>
        </r>
        <r>
          <rPr>
            <sz val="8"/>
            <color indexed="81"/>
            <rFont val="Tahoma"/>
            <family val="2"/>
          </rPr>
          <t xml:space="preserve">
Enter total number of budget years.</t>
        </r>
      </text>
    </comment>
    <comment ref="C10" authorId="0" shapeId="0" xr:uid="{00000000-0006-0000-0000-000002000000}">
      <text>
        <r>
          <rPr>
            <b/>
            <sz val="8"/>
            <color indexed="81"/>
            <rFont val="Tahoma"/>
            <family val="2"/>
          </rPr>
          <t>Robert Lapointe:</t>
        </r>
        <r>
          <rPr>
            <sz val="8"/>
            <color indexed="81"/>
            <rFont val="Tahoma"/>
            <family val="2"/>
          </rPr>
          <t xml:space="preserve">
Enter "Academic", "Summer", "Staff', or "Student."</t>
        </r>
      </text>
    </comment>
    <comment ref="A128" authorId="0" shapeId="0" xr:uid="{00000000-0006-0000-0000-000003000000}">
      <text>
        <r>
          <rPr>
            <b/>
            <sz val="9"/>
            <color indexed="81"/>
            <rFont val="Tahoma"/>
            <family val="2"/>
          </rPr>
          <t>Participant support costs</t>
        </r>
        <r>
          <rPr>
            <sz val="9"/>
            <color indexed="81"/>
            <rFont val="Tahoma"/>
            <family val="2"/>
          </rPr>
          <t xml:space="preserve"> are direct costs for items such as stipends or subsistence allowances, travel allowances, and registration fees paid to or on behalf of participants or trainees (but not employees) in connection with conferences, or training projects.</t>
        </r>
      </text>
    </comment>
    <comment ref="E146" authorId="0" shapeId="0" xr:uid="{00000000-0006-0000-0000-000004000000}">
      <text>
        <r>
          <rPr>
            <sz val="9"/>
            <color indexed="81"/>
            <rFont val="Tahoma"/>
            <family val="2"/>
          </rPr>
          <t>List Number of credits for ALL students</t>
        </r>
      </text>
    </comment>
    <comment ref="A256" authorId="0" shapeId="0" xr:uid="{00000000-0006-0000-0000-000005000000}">
      <text>
        <r>
          <rPr>
            <b/>
            <sz val="8"/>
            <color indexed="81"/>
            <rFont val="Tahoma"/>
            <family val="2"/>
          </rPr>
          <t>Robert Lapointe:</t>
        </r>
        <r>
          <rPr>
            <sz val="8"/>
            <color indexed="81"/>
            <rFont val="Tahoma"/>
            <family val="2"/>
          </rPr>
          <t xml:space="preserve">
Enter other cost share information on the Cost Share Tab</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Robert Lapointe</author>
  </authors>
  <commentList>
    <comment ref="B6" authorId="0" shapeId="0" xr:uid="{00000000-0006-0000-0100-000001000000}">
      <text>
        <r>
          <rPr>
            <b/>
            <sz val="8"/>
            <color indexed="81"/>
            <rFont val="Tahoma"/>
            <family val="2"/>
          </rPr>
          <t>Robert Lapointe:</t>
        </r>
        <r>
          <rPr>
            <sz val="8"/>
            <color indexed="81"/>
            <rFont val="Tahoma"/>
            <family val="2"/>
          </rPr>
          <t xml:space="preserve">
Enter total number of budget years.</t>
        </r>
      </text>
    </comment>
    <comment ref="C10" authorId="0" shapeId="0" xr:uid="{00000000-0006-0000-0100-000002000000}">
      <text>
        <r>
          <rPr>
            <b/>
            <sz val="8"/>
            <color indexed="81"/>
            <rFont val="Tahoma"/>
            <family val="2"/>
          </rPr>
          <t>Robert Lapointe:</t>
        </r>
        <r>
          <rPr>
            <sz val="8"/>
            <color indexed="81"/>
            <rFont val="Tahoma"/>
            <family val="2"/>
          </rPr>
          <t xml:space="preserve">
Enter "Academic", "Summer", "Staff', or "Student."</t>
        </r>
      </text>
    </comment>
    <comment ref="A128" authorId="0" shapeId="0" xr:uid="{00000000-0006-0000-0100-000003000000}">
      <text>
        <r>
          <rPr>
            <b/>
            <sz val="9"/>
            <color indexed="81"/>
            <rFont val="Tahoma"/>
            <family val="2"/>
          </rPr>
          <t>Participant support costs</t>
        </r>
        <r>
          <rPr>
            <sz val="9"/>
            <color indexed="81"/>
            <rFont val="Tahoma"/>
            <family val="2"/>
          </rPr>
          <t xml:space="preserve"> are direct costs for items such as stipends or subsistence allowances, travel allowances, and registration fees paid to or on behalf of participants or trainees (but not employees) in connection with conferences, or training projects.</t>
        </r>
      </text>
    </comment>
    <comment ref="E146" authorId="0" shapeId="0" xr:uid="{00000000-0006-0000-0100-000004000000}">
      <text>
        <r>
          <rPr>
            <sz val="9"/>
            <color indexed="81"/>
            <rFont val="Tahoma"/>
            <family val="2"/>
          </rPr>
          <t>List Number of credits for ALL students</t>
        </r>
      </text>
    </comment>
  </commentList>
</comments>
</file>

<file path=xl/sharedStrings.xml><?xml version="1.0" encoding="utf-8"?>
<sst xmlns="http://schemas.openxmlformats.org/spreadsheetml/2006/main" count="464" uniqueCount="173">
  <si>
    <t>Number of Budget Years</t>
  </si>
  <si>
    <t>Inflation Rate</t>
  </si>
  <si>
    <t>FRINGE BENEFIT RATES</t>
  </si>
  <si>
    <t>Academic</t>
  </si>
  <si>
    <t>Summer</t>
  </si>
  <si>
    <t>Staff</t>
  </si>
  <si>
    <t>Student</t>
  </si>
  <si>
    <t>SALARIES &amp; WAGES</t>
  </si>
  <si>
    <t>Name</t>
  </si>
  <si>
    <t>Role</t>
  </si>
  <si>
    <t>Fringe Type</t>
  </si>
  <si>
    <t>Base Salary</t>
  </si>
  <si>
    <t>TOTAL SALARIES &amp; WAGES</t>
  </si>
  <si>
    <t>PI</t>
  </si>
  <si>
    <t>Post-doc</t>
  </si>
  <si>
    <t>Grad Student</t>
  </si>
  <si>
    <t>UG Student</t>
  </si>
  <si>
    <t>FRINGE BENEFITS</t>
  </si>
  <si>
    <t>TOTAL FRINGE BENEFITS</t>
  </si>
  <si>
    <t>No. of Months Year 1</t>
  </si>
  <si>
    <t>No. of Months Year 2</t>
  </si>
  <si>
    <t>No. of Months Year 3</t>
  </si>
  <si>
    <t>No. of Months Year 4</t>
  </si>
  <si>
    <t>No. of Months Year 5</t>
  </si>
  <si>
    <t>Year</t>
  </si>
  <si>
    <t>TOTAL BUDGET</t>
  </si>
  <si>
    <t>IDC Rate (TYPE MTDC)</t>
  </si>
  <si>
    <t>TOTAL PERSONNEL</t>
  </si>
  <si>
    <t>CONSULTANT COSTS</t>
  </si>
  <si>
    <t>Consultant 1</t>
  </si>
  <si>
    <t>Consultant 2</t>
  </si>
  <si>
    <t>TOTAL CONSULTANT COSTS</t>
  </si>
  <si>
    <t>TOTAL EQUIPMENT COSTS</t>
  </si>
  <si>
    <t>Stipends</t>
  </si>
  <si>
    <t>Travel</t>
  </si>
  <si>
    <t>Subsistence</t>
  </si>
  <si>
    <t>Other</t>
  </si>
  <si>
    <t>TOTAL PARTICIPANT COSTS</t>
  </si>
  <si>
    <t xml:space="preserve">Number of Participants </t>
  </si>
  <si>
    <t>OTHER DIRECT COSTS</t>
  </si>
  <si>
    <t>Materials &amp; Supplies</t>
  </si>
  <si>
    <t>Publication Costs</t>
  </si>
  <si>
    <t>Human Subjects</t>
  </si>
  <si>
    <t>Animal Subjects</t>
  </si>
  <si>
    <t>ADP / Computer Services</t>
  </si>
  <si>
    <t>Equipment or Facility Rental / User Fees</t>
  </si>
  <si>
    <t>Alterations and Renovations</t>
  </si>
  <si>
    <t>TOTAL OTHER DIRECT COSTS</t>
  </si>
  <si>
    <t>Subcontractor 1</t>
  </si>
  <si>
    <t>Subcontractor 2</t>
  </si>
  <si>
    <t>Subcontractor 3</t>
  </si>
  <si>
    <t>TOTAL SUBCONTRACT COSTS</t>
  </si>
  <si>
    <t>INDIRECT COSTS (TYPE MTDC)</t>
  </si>
  <si>
    <t>TOTAL REQUEST FROM FUNDING AGENCY</t>
  </si>
  <si>
    <t>IDC Base</t>
  </si>
  <si>
    <t>Credits</t>
  </si>
  <si>
    <t>( A Statement of Work, Detailed Budget, and Consortium Letter are required from each Subcontractor)</t>
  </si>
  <si>
    <t>(Charged on the first $25,000 of each subcontract)</t>
  </si>
  <si>
    <t>▲ PARTICIPANT COSTS</t>
  </si>
  <si>
    <t>▲ EQUIPMENT</t>
  </si>
  <si>
    <t>▲ Graduate Student Tuition*</t>
  </si>
  <si>
    <t>Other Cost Share**</t>
  </si>
  <si>
    <t>TOTAL COST SHARE</t>
  </si>
  <si>
    <t>The indirect cost rates for work performed off campus are: 24% for federally supported projects and 30% for industry supported projects</t>
  </si>
  <si>
    <t>PI Name:</t>
  </si>
  <si>
    <t>OSRP #</t>
  </si>
  <si>
    <t>Solicitation:</t>
  </si>
  <si>
    <t>Other (please list details below)</t>
  </si>
  <si>
    <t>Domestic Travel</t>
  </si>
  <si>
    <t>International Travel</t>
  </si>
  <si>
    <t>TOTAL TRAVEL COSTS</t>
  </si>
  <si>
    <t>YEAR 1</t>
  </si>
  <si>
    <t>YEAR 2</t>
  </si>
  <si>
    <t>YEAR 3</t>
  </si>
  <si>
    <t>YEAR 4</t>
  </si>
  <si>
    <t>YEAR 5</t>
  </si>
  <si>
    <t>TOTAL</t>
  </si>
  <si>
    <t>** For other cost share, a detailed busget and a statement of where the cost share is coming from is required. If from an IIT account, an account number must be provided (use Cost Share Tab)</t>
  </si>
  <si>
    <t>(A Letter of Support (include the rate/charge for consulting services) is required from each Consultant)</t>
  </si>
  <si>
    <t>TOTAL PROJECT BUDGET (including cost share)</t>
  </si>
  <si>
    <t>Acad. Appt.  (Months)</t>
  </si>
  <si>
    <t xml:space="preserve">current costs (http://www.iit.edu/research/services/orcpd/docs/animal_rates.pdf) </t>
  </si>
  <si>
    <t>(over $2,500 for each item) General use computers are not considered equipment)</t>
  </si>
  <si>
    <t>Subcontractor 13</t>
  </si>
  <si>
    <t>Subcontractor 14</t>
  </si>
  <si>
    <t>Subcontractor 15</t>
  </si>
  <si>
    <t>Subcontractor 16</t>
  </si>
  <si>
    <t>Subcontractor 17</t>
  </si>
  <si>
    <t>Subcontractor 18</t>
  </si>
  <si>
    <t>Subcontractor 19</t>
  </si>
  <si>
    <t>Subcontractor 20</t>
  </si>
  <si>
    <t>Subcontractor Directs</t>
  </si>
  <si>
    <t>Subcontractor Indirects</t>
  </si>
  <si>
    <t>Total Subcontractor Directs</t>
  </si>
  <si>
    <t>Total Subcontractor Indirects</t>
  </si>
  <si>
    <t xml:space="preserve"> </t>
  </si>
  <si>
    <t>▼ SUBCONTRACT (TOTAL)</t>
  </si>
  <si>
    <r>
      <rPr>
        <b/>
        <sz val="18"/>
        <color theme="1"/>
        <rFont val="Calibri"/>
        <family val="2"/>
        <scheme val="minor"/>
      </rPr>
      <t>Do Not Enter Dollar Amounts Here!!!!!!!
Enter subcontractor direct costs and indirect costs in the spaces above</t>
    </r>
    <r>
      <rPr>
        <sz val="11"/>
        <color theme="1"/>
        <rFont val="Calibri"/>
        <family val="2"/>
        <scheme val="minor"/>
      </rPr>
      <t xml:space="preserve">
</t>
    </r>
  </si>
  <si>
    <t>TOTAL DIRECT COSTS (Must be in increments of $25,000)</t>
  </si>
  <si>
    <t>Subcontractor 4</t>
  </si>
  <si>
    <t>Subcontractor 5</t>
  </si>
  <si>
    <t>Subcontractor 6</t>
  </si>
  <si>
    <t>Subcontractor 7</t>
  </si>
  <si>
    <t>Subcontractor 8</t>
  </si>
  <si>
    <t>Subcontractor 9</t>
  </si>
  <si>
    <t>Subcontractor 10</t>
  </si>
  <si>
    <t>Subcontractor 11</t>
  </si>
  <si>
    <t>Subcontractor 12</t>
  </si>
  <si>
    <r>
      <rPr>
        <b/>
        <sz val="11"/>
        <rFont val="Calibri"/>
        <family val="2"/>
        <scheme val="minor"/>
      </rPr>
      <t>TRAVEL COSTS</t>
    </r>
    <r>
      <rPr>
        <sz val="11"/>
        <color theme="10"/>
        <rFont val="Calibri"/>
        <family val="2"/>
        <scheme val="minor"/>
      </rPr>
      <t xml:space="preserve">      (IIT Policy / Federal Regulations: http://www.iit.edu/grant_contract_accounting/sponsored_project_travel.shtml) </t>
    </r>
  </si>
  <si>
    <t>For grants using federal funds, a US carrier must be used.</t>
  </si>
  <si>
    <r>
      <t xml:space="preserve">COST SHARE           </t>
    </r>
    <r>
      <rPr>
        <b/>
        <sz val="11"/>
        <color rgb="FFFF0000"/>
        <rFont val="Calibri"/>
        <family val="2"/>
      </rPr>
      <t>(ALL COST SHARE INCLUDING IIT TUITION COST SHARE IS SUBJECT TO APPROVAL OF THE APPROPRIATE DEAN)</t>
    </r>
  </si>
  <si>
    <t>IIT (Tuition Match)*</t>
  </si>
  <si>
    <t>* IIT Tuition Match (not included in Total Request from Funding Agency above)</t>
  </si>
  <si>
    <t>(Add Subcontractor IDC (line 129) to TDC and IDC to get this number)</t>
  </si>
  <si>
    <t>check sum</t>
  </si>
  <si>
    <t>Consultant 3</t>
  </si>
  <si>
    <t>Consultant 4</t>
  </si>
  <si>
    <t>(NOTE: This Category is NOT for Student Support or Human Subjects)</t>
  </si>
  <si>
    <t>IIT Subaward IDC Calculation</t>
  </si>
  <si>
    <t>Total check (adding in subcontractor IDC)</t>
  </si>
  <si>
    <t>Rate</t>
  </si>
  <si>
    <t>Do Not Enter Dollar Amounts Here !!!!!!!
These cells are used to calculate the indirect costs that IIT charges on each subaward. IIT charges indirect costs on the first $25,000 of each subaward</t>
  </si>
  <si>
    <r>
      <t xml:space="preserve">Item 1 </t>
    </r>
    <r>
      <rPr>
        <i/>
        <sz val="11"/>
        <color rgb="FF0070C0"/>
        <rFont val="Calibri"/>
        <family val="2"/>
        <scheme val="minor"/>
      </rPr>
      <t>please list details</t>
    </r>
  </si>
  <si>
    <r>
      <t xml:space="preserve">Item 2 </t>
    </r>
    <r>
      <rPr>
        <i/>
        <sz val="11"/>
        <color rgb="FF0070C0"/>
        <rFont val="Calibri"/>
        <family val="2"/>
        <scheme val="minor"/>
      </rPr>
      <t>please list details</t>
    </r>
  </si>
  <si>
    <r>
      <t xml:space="preserve">Item 3 </t>
    </r>
    <r>
      <rPr>
        <i/>
        <sz val="11"/>
        <color rgb="FF0070C0"/>
        <rFont val="Calibri"/>
        <family val="2"/>
        <scheme val="minor"/>
      </rPr>
      <t>please list details</t>
    </r>
  </si>
  <si>
    <r>
      <t xml:space="preserve">Item 4 </t>
    </r>
    <r>
      <rPr>
        <i/>
        <sz val="11"/>
        <color rgb="FF0070C0"/>
        <rFont val="Calibri"/>
        <family val="2"/>
        <scheme val="minor"/>
      </rPr>
      <t>please list details</t>
    </r>
  </si>
  <si>
    <t>Cost Share Account No</t>
  </si>
  <si>
    <t>TOTAL DIRECT COSTS</t>
  </si>
  <si>
    <t>IIT Cost Share (excluding tuition)</t>
  </si>
  <si>
    <t>Co-PI 1</t>
  </si>
  <si>
    <t>Co-PI 2</t>
  </si>
  <si>
    <t>Co-PI 3</t>
  </si>
  <si>
    <t>Co-PI 4</t>
  </si>
  <si>
    <t>Senior / Key Person 1</t>
  </si>
  <si>
    <t>Senior / Key Person 2</t>
  </si>
  <si>
    <t>Senior / Key Person 3</t>
  </si>
  <si>
    <t>Senior / Key Person 4</t>
  </si>
  <si>
    <t>Senior / Key Person 5</t>
  </si>
  <si>
    <t>Senior / Key Person 6</t>
  </si>
  <si>
    <t>Senior / Key Person 7</t>
  </si>
  <si>
    <t>Senior / Key Person 8</t>
  </si>
  <si>
    <t>Senior / Key Person 9</t>
  </si>
  <si>
    <t>Senior / Key Person 10</t>
  </si>
  <si>
    <t>Senior / Key Person 11</t>
  </si>
  <si>
    <t>Senior / Key Person 12</t>
  </si>
  <si>
    <t>Senior / Key Person 13</t>
  </si>
  <si>
    <t>Senior / Key Person 14</t>
  </si>
  <si>
    <t>Cost Share %</t>
  </si>
  <si>
    <t>Senior / Key Person 15</t>
  </si>
  <si>
    <t>Title:</t>
  </si>
  <si>
    <t>Sponsor / Solicitation:</t>
  </si>
  <si>
    <t>IDC Rate:</t>
  </si>
  <si>
    <t>Inflation Rate:</t>
  </si>
  <si>
    <t>Number of Budget Years:</t>
  </si>
  <si>
    <t>TOTAL IIT IDC ON SUBAWARDS</t>
  </si>
  <si>
    <t>Tuition</t>
  </si>
  <si>
    <t>Rate***</t>
  </si>
  <si>
    <t xml:space="preserve">***  Tuition rate for Armour College of Engineering, Lewis College of Human Sciences, College of Science, and School of Applied Technology. Review current information on tuition and fees at IIT's Chicago-Kent College of Law, College of Architecture, Institute of Design, or Stuart School of Business websites. </t>
  </si>
  <si>
    <t>Graduate Student Tuition</t>
  </si>
  <si>
    <t>PARTICIPANT COSTS</t>
  </si>
  <si>
    <t>EQUIPMENT</t>
  </si>
  <si>
    <t xml:space="preserve"> For subcontracts, indirect costs are charged on the first $25,000 of EACH subcontract.</t>
  </si>
  <si>
    <t>SUBCONTRACT (TOTAL)</t>
  </si>
  <si>
    <t>Cayuse #</t>
  </si>
  <si>
    <t xml:space="preserve"> Indirect costs are not charged on Equipment, Participant Support, Alterations and Renovations, or Tuition for grants carrying using approved indirect cost rates</t>
  </si>
  <si>
    <t>NIH Salary Cap</t>
  </si>
  <si>
    <t>9 month</t>
  </si>
  <si>
    <t>12 month</t>
  </si>
  <si>
    <t>The indirect cost rates for work performed on campus are : 55% for federally supported projects and 60% for industry supported projects</t>
  </si>
  <si>
    <t>Subcontractor</t>
  </si>
  <si>
    <t>Other: Honorariums for low-income residents providing public input</t>
  </si>
  <si>
    <t>FRINGE BENEFIT RATES (6/1/24 - 5/31/25)</t>
  </si>
  <si>
    <t>With the approval of the Dean/College Head, IIT will cost share 1/2 tuition costs on all graduate students where the project is charged the full on-site indirect costs rate (55% federal, 60% non-federal) AND where each graduate student is paid a minimum stipend of $28,224/ year ($2,352 / month) in FY 2025, starting 6/1/24.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</si>
</sst>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
    <numFmt numFmtId="165" formatCode="_(* #,##0_);_(* \(#,##0\);_(* &quot;-&quot;??_);_(@_)"/>
    <numFmt numFmtId="166" formatCode="0.0"/>
    <numFmt numFmtId="167" formatCode="_(&quot;$&quot;* #,##0_);_(&quot;$&quot;* \(#,##0\);_(&quot;$&quot;* &quot;-&quot;??_);_(@_)"/>
  </numFmts>
  <fonts count="27" x14ac:knownFonts="1">
    <font>
      <sz val="11"/>
      <color theme="1"/>
      <name val="Calibri"/>
      <family val="2"/>
      <scheme val="minor"/>
    </font>
    <font>
      <sz val="11"/>
      <color indexed="8"/>
      <name val="Calibri"/>
      <family val="2"/>
    </font>
    <font>
      <sz val="11"/>
      <color indexed="8"/>
      <name val="Calibri"/>
      <family val="2"/>
    </font>
    <font>
      <b/>
      <sz val="11"/>
      <color indexed="8"/>
      <name val="Calibri"/>
      <family val="2"/>
    </font>
    <font>
      <i/>
      <sz val="11"/>
      <color indexed="8"/>
      <name val="Calibri"/>
      <family val="2"/>
    </font>
    <font>
      <sz val="8"/>
      <color indexed="81"/>
      <name val="Tahoma"/>
      <family val="2"/>
    </font>
    <font>
      <b/>
      <sz val="8"/>
      <color indexed="81"/>
      <name val="Tahoma"/>
      <family val="2"/>
    </font>
    <font>
      <b/>
      <sz val="11"/>
      <color theme="1"/>
      <name val="Calibri"/>
      <family val="2"/>
      <scheme val="minor"/>
    </font>
    <font>
      <b/>
      <sz val="18"/>
      <color theme="1"/>
      <name val="Calibri"/>
      <family val="2"/>
      <scheme val="minor"/>
    </font>
    <font>
      <b/>
      <sz val="20"/>
      <color theme="1"/>
      <name val="Calibri"/>
      <family val="2"/>
      <scheme val="minor"/>
    </font>
    <font>
      <b/>
      <sz val="11"/>
      <color rgb="FFFF0000"/>
      <name val="Calibri"/>
      <family val="2"/>
    </font>
    <font>
      <u/>
      <sz val="11"/>
      <color theme="10"/>
      <name val="Calibri"/>
      <family val="2"/>
      <scheme val="minor"/>
    </font>
    <font>
      <sz val="11"/>
      <color theme="10"/>
      <name val="Calibri"/>
      <family val="2"/>
      <scheme val="minor"/>
    </font>
    <font>
      <b/>
      <sz val="11"/>
      <name val="Calibri"/>
      <family val="2"/>
      <scheme val="minor"/>
    </font>
    <font>
      <u/>
      <sz val="9"/>
      <color theme="10"/>
      <name val="Calibri"/>
      <family val="2"/>
      <scheme val="minor"/>
    </font>
    <font>
      <sz val="11"/>
      <name val="Calibri"/>
      <family val="2"/>
      <scheme val="minor"/>
    </font>
    <font>
      <b/>
      <sz val="11"/>
      <color theme="4"/>
      <name val="Calibri"/>
      <family val="2"/>
    </font>
    <font>
      <sz val="11"/>
      <color theme="4"/>
      <name val="Calibri"/>
      <family val="2"/>
    </font>
    <font>
      <i/>
      <sz val="11"/>
      <color theme="4"/>
      <name val="Calibri"/>
      <family val="2"/>
    </font>
    <font>
      <sz val="9"/>
      <color indexed="81"/>
      <name val="Tahoma"/>
      <family val="2"/>
    </font>
    <font>
      <b/>
      <sz val="9"/>
      <color indexed="81"/>
      <name val="Tahoma"/>
      <family val="2"/>
    </font>
    <font>
      <sz val="11"/>
      <color rgb="FF0070C0"/>
      <name val="Calibri"/>
      <family val="2"/>
      <scheme val="minor"/>
    </font>
    <font>
      <i/>
      <sz val="11"/>
      <color rgb="FF0070C0"/>
      <name val="Calibri"/>
      <family val="2"/>
    </font>
    <font>
      <b/>
      <sz val="11"/>
      <color rgb="FF0070C0"/>
      <name val="Calibri"/>
      <family val="2"/>
    </font>
    <font>
      <i/>
      <sz val="11"/>
      <color rgb="FF0070C0"/>
      <name val="Calibri"/>
      <family val="2"/>
      <scheme val="minor"/>
    </font>
    <font>
      <i/>
      <sz val="11"/>
      <color theme="1"/>
      <name val="Calibri"/>
      <family val="2"/>
      <scheme val="minor"/>
    </font>
    <font>
      <sz val="11"/>
      <color theme="1"/>
      <name val="Calibri"/>
      <family val="2"/>
      <scheme val="minor"/>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99"/>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6" tint="0.39997558519241921"/>
        <bgColor indexed="64"/>
      </patternFill>
    </fill>
  </fills>
  <borders count="4">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s>
  <cellStyleXfs count="7">
    <xf numFmtId="0" fontId="0" fillId="0" borderId="0"/>
    <xf numFmtId="43" fontId="2" fillId="0" borderId="0" applyFont="0" applyFill="0" applyBorder="0" applyAlignment="0" applyProtection="0"/>
    <xf numFmtId="9" fontId="2" fillId="0" borderId="0" applyFont="0" applyFill="0" applyBorder="0" applyAlignment="0" applyProtection="0"/>
    <xf numFmtId="0" fontId="11" fillId="0" borderId="0" applyNumberFormat="0" applyFill="0" applyBorder="0" applyAlignment="0" applyProtection="0"/>
    <xf numFmtId="44" fontId="26"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20">
    <xf numFmtId="0" fontId="0" fillId="0" borderId="0" xfId="0"/>
    <xf numFmtId="0" fontId="0" fillId="0" borderId="0" xfId="0" applyProtection="1">
      <protection locked="0"/>
    </xf>
    <xf numFmtId="0" fontId="0" fillId="0" borderId="1" xfId="0" applyBorder="1" applyProtection="1">
      <protection locked="0"/>
    </xf>
    <xf numFmtId="165" fontId="0" fillId="0" borderId="0" xfId="1" applyNumberFormat="1" applyFont="1" applyAlignment="1" applyProtection="1">
      <alignment horizontal="right"/>
      <protection locked="0"/>
    </xf>
    <xf numFmtId="165" fontId="3" fillId="0" borderId="0" xfId="1" applyNumberFormat="1" applyFont="1" applyProtection="1">
      <protection locked="0"/>
    </xf>
    <xf numFmtId="0" fontId="3" fillId="0" borderId="0" xfId="0" applyFont="1" applyProtection="1">
      <protection locked="0"/>
    </xf>
    <xf numFmtId="164" fontId="0" fillId="0" borderId="0" xfId="2" applyNumberFormat="1" applyFont="1" applyBorder="1" applyProtection="1">
      <protection locked="0"/>
    </xf>
    <xf numFmtId="165" fontId="0" fillId="0" borderId="0" xfId="1" applyNumberFormat="1" applyFont="1" applyAlignment="1" applyProtection="1">
      <alignment horizontal="right"/>
    </xf>
    <xf numFmtId="165" fontId="3" fillId="0" borderId="0" xfId="1" applyNumberFormat="1" applyFont="1" applyProtection="1"/>
    <xf numFmtId="0" fontId="3" fillId="2" borderId="0" xfId="0" applyFont="1" applyFill="1" applyProtection="1">
      <protection locked="0"/>
    </xf>
    <xf numFmtId="165" fontId="3" fillId="2" borderId="0" xfId="1" applyNumberFormat="1" applyFont="1" applyFill="1" applyAlignment="1" applyProtection="1">
      <alignment horizontal="right"/>
    </xf>
    <xf numFmtId="165" fontId="3" fillId="0" borderId="0" xfId="1" applyNumberFormat="1" applyFont="1" applyFill="1" applyAlignment="1" applyProtection="1">
      <alignment horizontal="right"/>
    </xf>
    <xf numFmtId="165" fontId="3" fillId="0" borderId="0" xfId="1" applyNumberFormat="1" applyFont="1" applyFill="1" applyProtection="1"/>
    <xf numFmtId="0" fontId="1" fillId="0" borderId="0" xfId="0" applyFont="1" applyProtection="1">
      <protection locked="0"/>
    </xf>
    <xf numFmtId="165" fontId="1" fillId="0" borderId="0" xfId="1" applyNumberFormat="1" applyFont="1" applyFill="1" applyAlignment="1" applyProtection="1">
      <alignment horizontal="right"/>
    </xf>
    <xf numFmtId="165" fontId="1" fillId="0" borderId="0" xfId="1" applyNumberFormat="1" applyFont="1" applyFill="1" applyProtection="1"/>
    <xf numFmtId="165" fontId="1" fillId="0" borderId="0" xfId="1" applyNumberFormat="1" applyFont="1" applyAlignment="1" applyProtection="1">
      <alignment horizontal="right"/>
      <protection locked="0"/>
    </xf>
    <xf numFmtId="165" fontId="1" fillId="0" borderId="0" xfId="1" applyNumberFormat="1" applyFont="1" applyProtection="1"/>
    <xf numFmtId="165" fontId="0" fillId="0" borderId="0" xfId="1" applyNumberFormat="1" applyFont="1" applyFill="1" applyAlignment="1" applyProtection="1">
      <alignment horizontal="right"/>
    </xf>
    <xf numFmtId="165" fontId="3" fillId="0" borderId="0" xfId="1" applyNumberFormat="1" applyFont="1" applyAlignment="1" applyProtection="1">
      <alignment horizontal="center"/>
      <protection locked="0"/>
    </xf>
    <xf numFmtId="0" fontId="4" fillId="0" borderId="0" xfId="0" applyFont="1" applyProtection="1">
      <protection locked="0"/>
    </xf>
    <xf numFmtId="165" fontId="3" fillId="3" borderId="0" xfId="1" applyNumberFormat="1" applyFont="1" applyFill="1" applyProtection="1"/>
    <xf numFmtId="0" fontId="0" fillId="4" borderId="0" xfId="0" applyFill="1" applyProtection="1">
      <protection locked="0"/>
    </xf>
    <xf numFmtId="165" fontId="0" fillId="4" borderId="0" xfId="1" applyNumberFormat="1" applyFont="1" applyFill="1" applyAlignment="1" applyProtection="1">
      <alignment horizontal="right"/>
    </xf>
    <xf numFmtId="165" fontId="3" fillId="4" borderId="0" xfId="1" applyNumberFormat="1" applyFont="1" applyFill="1" applyProtection="1"/>
    <xf numFmtId="165" fontId="1" fillId="0" borderId="0" xfId="1" applyNumberFormat="1" applyFont="1" applyFill="1" applyAlignment="1" applyProtection="1">
      <alignment horizontal="right"/>
      <protection locked="0"/>
    </xf>
    <xf numFmtId="0" fontId="3" fillId="5" borderId="2" xfId="0" applyFont="1" applyFill="1" applyBorder="1" applyProtection="1">
      <protection locked="0"/>
    </xf>
    <xf numFmtId="165" fontId="3" fillId="5" borderId="2" xfId="1" applyNumberFormat="1" applyFont="1" applyFill="1" applyBorder="1" applyAlignment="1" applyProtection="1">
      <alignment horizontal="right"/>
    </xf>
    <xf numFmtId="165" fontId="3" fillId="5" borderId="2" xfId="1" applyNumberFormat="1" applyFont="1" applyFill="1" applyBorder="1" applyProtection="1"/>
    <xf numFmtId="0" fontId="7" fillId="0" borderId="0" xfId="0" applyFont="1" applyProtection="1">
      <protection locked="0"/>
    </xf>
    <xf numFmtId="165" fontId="7" fillId="0" borderId="0" xfId="1" applyNumberFormat="1" applyFont="1" applyAlignment="1" applyProtection="1">
      <alignment horizontal="right"/>
      <protection locked="0"/>
    </xf>
    <xf numFmtId="0" fontId="0" fillId="0" borderId="0" xfId="0" applyAlignment="1">
      <alignment wrapText="1"/>
    </xf>
    <xf numFmtId="0" fontId="3" fillId="6" borderId="0" xfId="0" applyFont="1" applyFill="1" applyProtection="1">
      <protection locked="0"/>
    </xf>
    <xf numFmtId="165" fontId="3" fillId="6" borderId="0" xfId="1" applyNumberFormat="1" applyFont="1" applyFill="1" applyAlignment="1" applyProtection="1">
      <alignment horizontal="right"/>
    </xf>
    <xf numFmtId="165" fontId="3" fillId="6" borderId="0" xfId="1" applyNumberFormat="1" applyFont="1" applyFill="1" applyProtection="1"/>
    <xf numFmtId="0" fontId="3" fillId="7" borderId="0" xfId="0" applyFont="1" applyFill="1" applyProtection="1">
      <protection locked="0"/>
    </xf>
    <xf numFmtId="165" fontId="3" fillId="7" borderId="0" xfId="1" applyNumberFormat="1" applyFont="1" applyFill="1" applyAlignment="1" applyProtection="1">
      <alignment horizontal="right"/>
    </xf>
    <xf numFmtId="165" fontId="3" fillId="7" borderId="0" xfId="1" applyNumberFormat="1" applyFont="1" applyFill="1" applyProtection="1"/>
    <xf numFmtId="0" fontId="7" fillId="6" borderId="0" xfId="0" applyFont="1" applyFill="1" applyProtection="1">
      <protection locked="0"/>
    </xf>
    <xf numFmtId="165" fontId="7" fillId="6" borderId="0" xfId="1" applyNumberFormat="1" applyFont="1" applyFill="1" applyAlignment="1" applyProtection="1">
      <alignment horizontal="right"/>
      <protection locked="0"/>
    </xf>
    <xf numFmtId="165" fontId="3" fillId="6" borderId="0" xfId="1" applyNumberFormat="1" applyFont="1" applyFill="1" applyProtection="1">
      <protection locked="0"/>
    </xf>
    <xf numFmtId="164" fontId="3" fillId="6" borderId="0" xfId="0" applyNumberFormat="1" applyFont="1" applyFill="1" applyProtection="1">
      <protection locked="0"/>
    </xf>
    <xf numFmtId="43" fontId="0" fillId="0" borderId="0" xfId="1" applyFont="1" applyProtection="1">
      <protection locked="0"/>
    </xf>
    <xf numFmtId="0" fontId="12" fillId="0" borderId="0" xfId="3" applyFont="1" applyFill="1" applyProtection="1">
      <protection locked="0"/>
    </xf>
    <xf numFmtId="0" fontId="14" fillId="0" borderId="0" xfId="3" applyFont="1" applyFill="1" applyProtection="1">
      <protection locked="0"/>
    </xf>
    <xf numFmtId="0" fontId="11" fillId="0" borderId="0" xfId="3" applyProtection="1">
      <protection locked="0"/>
    </xf>
    <xf numFmtId="165" fontId="0" fillId="0" borderId="0" xfId="1" applyNumberFormat="1" applyFont="1" applyAlignment="1" applyProtection="1">
      <protection locked="0"/>
    </xf>
    <xf numFmtId="43" fontId="0" fillId="0" borderId="0" xfId="1" applyFont="1" applyFill="1" applyProtection="1">
      <protection locked="0"/>
    </xf>
    <xf numFmtId="43" fontId="0" fillId="4" borderId="0" xfId="1" applyFont="1" applyFill="1" applyProtection="1">
      <protection locked="0"/>
    </xf>
    <xf numFmtId="165" fontId="0" fillId="4" borderId="0" xfId="1" applyNumberFormat="1" applyFont="1" applyFill="1" applyAlignment="1" applyProtection="1">
      <protection locked="0"/>
    </xf>
    <xf numFmtId="165" fontId="1" fillId="0" borderId="0" xfId="0" applyNumberFormat="1" applyFont="1" applyProtection="1">
      <protection locked="0"/>
    </xf>
    <xf numFmtId="0" fontId="0" fillId="0" borderId="0" xfId="0" applyAlignment="1" applyProtection="1">
      <alignment horizontal="right"/>
      <protection locked="0"/>
    </xf>
    <xf numFmtId="165" fontId="0" fillId="4" borderId="0" xfId="1" applyNumberFormat="1" applyFont="1" applyFill="1" applyAlignment="1" applyProtection="1">
      <alignment horizontal="right"/>
      <protection locked="0"/>
    </xf>
    <xf numFmtId="165" fontId="3" fillId="4" borderId="0" xfId="1" applyNumberFormat="1" applyFont="1" applyFill="1" applyAlignment="1" applyProtection="1">
      <alignment horizontal="center"/>
      <protection locked="0"/>
    </xf>
    <xf numFmtId="165" fontId="1" fillId="0" borderId="0" xfId="1" applyNumberFormat="1" applyFont="1" applyFill="1" applyAlignment="1" applyProtection="1">
      <alignment horizontal="center"/>
      <protection locked="0"/>
    </xf>
    <xf numFmtId="0" fontId="16" fillId="0" borderId="0" xfId="0" applyFont="1" applyProtection="1">
      <protection locked="0"/>
    </xf>
    <xf numFmtId="0" fontId="17" fillId="0" borderId="0" xfId="0" applyFont="1" applyProtection="1">
      <protection locked="0"/>
    </xf>
    <xf numFmtId="165" fontId="17" fillId="0" borderId="0" xfId="1" applyNumberFormat="1" applyFont="1" applyAlignment="1" applyProtection="1">
      <alignment horizontal="right"/>
      <protection locked="0"/>
    </xf>
    <xf numFmtId="165" fontId="16" fillId="0" borderId="0" xfId="1" applyNumberFormat="1" applyFont="1" applyAlignment="1" applyProtection="1">
      <alignment horizontal="center"/>
      <protection locked="0"/>
    </xf>
    <xf numFmtId="165" fontId="16" fillId="0" borderId="0" xfId="1" applyNumberFormat="1" applyFont="1" applyProtection="1"/>
    <xf numFmtId="0" fontId="16" fillId="2" borderId="0" xfId="0" applyFont="1" applyFill="1" applyProtection="1">
      <protection locked="0"/>
    </xf>
    <xf numFmtId="165" fontId="16" fillId="2" borderId="0" xfId="1" applyNumberFormat="1" applyFont="1" applyFill="1" applyAlignment="1" applyProtection="1">
      <alignment horizontal="right"/>
    </xf>
    <xf numFmtId="165" fontId="16" fillId="2" borderId="0" xfId="1" applyNumberFormat="1" applyFont="1" applyFill="1" applyProtection="1"/>
    <xf numFmtId="0" fontId="18" fillId="0" borderId="0" xfId="0" applyFont="1" applyProtection="1">
      <protection locked="0"/>
    </xf>
    <xf numFmtId="0" fontId="17" fillId="0" borderId="1" xfId="0" applyFont="1" applyBorder="1" applyProtection="1">
      <protection locked="0"/>
    </xf>
    <xf numFmtId="0" fontId="1" fillId="0" borderId="0" xfId="0" applyFont="1" applyAlignment="1" applyProtection="1">
      <alignment horizontal="right"/>
      <protection locked="0"/>
    </xf>
    <xf numFmtId="165" fontId="4" fillId="0" borderId="0" xfId="1" applyNumberFormat="1" applyFont="1" applyFill="1" applyBorder="1" applyAlignment="1" applyProtection="1">
      <alignment horizontal="right"/>
    </xf>
    <xf numFmtId="165" fontId="0" fillId="0" borderId="0" xfId="0" applyNumberFormat="1" applyAlignment="1" applyProtection="1">
      <alignment horizontal="center"/>
      <protection locked="0"/>
    </xf>
    <xf numFmtId="166" fontId="0" fillId="0" borderId="1" xfId="0" applyNumberFormat="1" applyBorder="1" applyAlignment="1" applyProtection="1">
      <alignment horizontal="center"/>
      <protection locked="0"/>
    </xf>
    <xf numFmtId="166" fontId="0" fillId="0" borderId="1" xfId="0" applyNumberFormat="1" applyBorder="1" applyProtection="1">
      <protection locked="0"/>
    </xf>
    <xf numFmtId="165" fontId="15" fillId="0" borderId="0" xfId="1" applyNumberFormat="1" applyFont="1" applyAlignment="1" applyProtection="1">
      <alignment horizontal="right"/>
    </xf>
    <xf numFmtId="165" fontId="0" fillId="0" borderId="0" xfId="0" applyNumberFormat="1" applyProtection="1">
      <protection locked="0"/>
    </xf>
    <xf numFmtId="0" fontId="21" fillId="0" borderId="0" xfId="0" applyFont="1" applyProtection="1">
      <protection locked="0"/>
    </xf>
    <xf numFmtId="0" fontId="22" fillId="0" borderId="0" xfId="0" applyFont="1" applyProtection="1">
      <protection locked="0"/>
    </xf>
    <xf numFmtId="165" fontId="21" fillId="0" borderId="1" xfId="1" applyNumberFormat="1" applyFont="1" applyBorder="1" applyProtection="1">
      <protection locked="0"/>
    </xf>
    <xf numFmtId="166" fontId="21" fillId="0" borderId="1" xfId="0" applyNumberFormat="1" applyFont="1" applyBorder="1" applyProtection="1">
      <protection locked="0"/>
    </xf>
    <xf numFmtId="166" fontId="21" fillId="0" borderId="1" xfId="1" applyNumberFormat="1" applyFont="1" applyBorder="1" applyProtection="1">
      <protection locked="0"/>
    </xf>
    <xf numFmtId="165" fontId="21" fillId="0" borderId="0" xfId="1" applyNumberFormat="1" applyFont="1" applyAlignment="1" applyProtection="1">
      <alignment horizontal="right"/>
    </xf>
    <xf numFmtId="165" fontId="21" fillId="0" borderId="0" xfId="1" applyNumberFormat="1" applyFont="1" applyAlignment="1" applyProtection="1">
      <alignment horizontal="right"/>
      <protection locked="0"/>
    </xf>
    <xf numFmtId="165" fontId="23" fillId="0" borderId="0" xfId="1" applyNumberFormat="1" applyFont="1" applyProtection="1"/>
    <xf numFmtId="0" fontId="23" fillId="0" borderId="0" xfId="0" applyFont="1" applyProtection="1">
      <protection locked="0"/>
    </xf>
    <xf numFmtId="165" fontId="23" fillId="0" borderId="0" xfId="1" applyNumberFormat="1" applyFont="1" applyAlignment="1" applyProtection="1">
      <alignment horizontal="center"/>
      <protection locked="0"/>
    </xf>
    <xf numFmtId="0" fontId="23" fillId="6" borderId="0" xfId="0" applyFont="1" applyFill="1" applyProtection="1">
      <protection locked="0"/>
    </xf>
    <xf numFmtId="165" fontId="23" fillId="6" borderId="0" xfId="1" applyNumberFormat="1" applyFont="1" applyFill="1" applyAlignment="1" applyProtection="1">
      <alignment horizontal="right"/>
    </xf>
    <xf numFmtId="165" fontId="23" fillId="6" borderId="0" xfId="1" applyNumberFormat="1" applyFont="1" applyFill="1" applyProtection="1"/>
    <xf numFmtId="43" fontId="0" fillId="0" borderId="0" xfId="1" applyFont="1" applyBorder="1" applyProtection="1">
      <protection locked="0"/>
    </xf>
    <xf numFmtId="165" fontId="0" fillId="0" borderId="0" xfId="1" applyNumberFormat="1" applyFont="1" applyBorder="1" applyProtection="1">
      <protection locked="0"/>
    </xf>
    <xf numFmtId="0" fontId="0" fillId="0" borderId="0" xfId="0" applyAlignment="1" applyProtection="1">
      <alignment horizontal="left" indent="1"/>
      <protection locked="0"/>
    </xf>
    <xf numFmtId="0" fontId="0" fillId="0" borderId="0" xfId="0" applyAlignment="1" applyProtection="1">
      <alignment wrapText="1"/>
      <protection locked="0"/>
    </xf>
    <xf numFmtId="0" fontId="0" fillId="4" borderId="0" xfId="0" applyFill="1" applyAlignment="1" applyProtection="1">
      <alignment wrapText="1"/>
      <protection locked="0"/>
    </xf>
    <xf numFmtId="0" fontId="3" fillId="7" borderId="0" xfId="0" applyFont="1" applyFill="1" applyAlignment="1" applyProtection="1">
      <alignment wrapText="1"/>
      <protection locked="0"/>
    </xf>
    <xf numFmtId="164" fontId="0" fillId="0" borderId="0" xfId="2" applyNumberFormat="1" applyFont="1" applyAlignment="1" applyProtection="1">
      <alignment horizontal="right"/>
      <protection locked="0"/>
    </xf>
    <xf numFmtId="0" fontId="3" fillId="8" borderId="0" xfId="0" applyFont="1" applyFill="1" applyProtection="1">
      <protection locked="0"/>
    </xf>
    <xf numFmtId="165" fontId="3" fillId="8" borderId="0" xfId="1" applyNumberFormat="1" applyFont="1" applyFill="1" applyAlignment="1" applyProtection="1">
      <alignment horizontal="right"/>
    </xf>
    <xf numFmtId="164" fontId="0" fillId="0" borderId="0" xfId="6" applyNumberFormat="1" applyFont="1" applyBorder="1" applyProtection="1">
      <protection locked="0"/>
    </xf>
    <xf numFmtId="164" fontId="7" fillId="0" borderId="0" xfId="6" applyNumberFormat="1" applyFont="1" applyBorder="1" applyProtection="1">
      <protection locked="0"/>
    </xf>
    <xf numFmtId="0" fontId="0" fillId="0" borderId="0" xfId="6" applyNumberFormat="1" applyFont="1" applyBorder="1" applyProtection="1">
      <protection locked="0"/>
    </xf>
    <xf numFmtId="167" fontId="0" fillId="0" borderId="0" xfId="4" applyNumberFormat="1" applyFont="1" applyProtection="1">
      <protection locked="0"/>
    </xf>
    <xf numFmtId="167" fontId="0" fillId="0" borderId="0" xfId="0" applyNumberFormat="1" applyProtection="1">
      <protection locked="0"/>
    </xf>
    <xf numFmtId="0" fontId="0" fillId="0" borderId="0" xfId="6" applyNumberFormat="1" applyFont="1" applyFill="1" applyBorder="1" applyProtection="1">
      <protection locked="0"/>
    </xf>
    <xf numFmtId="14" fontId="0" fillId="0" borderId="0" xfId="6" applyNumberFormat="1" applyFont="1" applyFill="1" applyBorder="1" applyProtection="1">
      <protection locked="0"/>
    </xf>
    <xf numFmtId="0" fontId="0" fillId="0" borderId="0" xfId="0" applyProtection="1">
      <protection locked="0"/>
    </xf>
    <xf numFmtId="0" fontId="0" fillId="0" borderId="0" xfId="0" applyAlignment="1" applyProtection="1">
      <alignment horizontal="left" wrapText="1"/>
      <protection locked="0"/>
    </xf>
    <xf numFmtId="0" fontId="0" fillId="0" borderId="0" xfId="0" applyAlignment="1" applyProtection="1">
      <alignment horizontal="left" vertical="top" wrapText="1"/>
      <protection locked="0"/>
    </xf>
    <xf numFmtId="0" fontId="0" fillId="0" borderId="0" xfId="0" applyAlignment="1" applyProtection="1">
      <alignment horizontal="left" vertical="top"/>
      <protection locked="0"/>
    </xf>
    <xf numFmtId="0" fontId="9" fillId="0" borderId="0" xfId="0" applyFont="1" applyAlignment="1" applyProtection="1">
      <alignment horizontal="left" vertical="top" wrapText="1"/>
      <protection locked="0"/>
    </xf>
    <xf numFmtId="0" fontId="9" fillId="0" borderId="0" xfId="0" applyFont="1" applyAlignment="1" applyProtection="1">
      <alignment horizontal="left" vertical="top"/>
      <protection locked="0"/>
    </xf>
    <xf numFmtId="0" fontId="0" fillId="0" borderId="1" xfId="0" applyBorder="1" applyAlignment="1" applyProtection="1">
      <alignment horizontal="left"/>
      <protection locked="0"/>
    </xf>
    <xf numFmtId="165" fontId="3" fillId="0" borderId="0" xfId="1" applyNumberFormat="1" applyFont="1" applyAlignment="1" applyProtection="1">
      <alignment horizontal="center" wrapText="1"/>
      <protection locked="0"/>
    </xf>
    <xf numFmtId="0" fontId="3" fillId="0" borderId="0" xfId="0" applyFont="1" applyAlignment="1" applyProtection="1">
      <alignment horizontal="center"/>
      <protection locked="0"/>
    </xf>
    <xf numFmtId="0" fontId="0" fillId="0" borderId="0" xfId="0" applyAlignment="1" applyProtection="1">
      <alignment horizontal="center" wrapText="1"/>
      <protection locked="0"/>
    </xf>
    <xf numFmtId="0" fontId="0" fillId="0" borderId="0" xfId="0" applyProtection="1">
      <protection locked="0"/>
    </xf>
    <xf numFmtId="0" fontId="0" fillId="0" borderId="0" xfId="0" applyAlignment="1" applyProtection="1">
      <alignment wrapText="1"/>
      <protection locked="0"/>
    </xf>
    <xf numFmtId="165" fontId="0" fillId="0" borderId="0" xfId="1" applyNumberFormat="1" applyFont="1" applyAlignment="1" applyProtection="1">
      <protection locked="0"/>
    </xf>
    <xf numFmtId="165" fontId="0" fillId="4" borderId="0" xfId="1" applyNumberFormat="1" applyFont="1" applyFill="1" applyAlignment="1" applyProtection="1">
      <protection locked="0"/>
    </xf>
    <xf numFmtId="165" fontId="0" fillId="0" borderId="0" xfId="1" applyNumberFormat="1" applyFont="1" applyFill="1" applyAlignment="1" applyProtection="1">
      <protection locked="0"/>
    </xf>
    <xf numFmtId="0" fontId="0" fillId="4" borderId="0" xfId="0" applyFill="1" applyAlignment="1" applyProtection="1">
      <alignment wrapText="1"/>
      <protection locked="0"/>
    </xf>
    <xf numFmtId="0" fontId="0" fillId="4" borderId="0" xfId="0" applyFill="1" applyProtection="1">
      <protection locked="0"/>
    </xf>
    <xf numFmtId="0" fontId="25" fillId="0" borderId="3" xfId="0" applyFont="1" applyBorder="1" applyAlignment="1" applyProtection="1">
      <alignment horizontal="left"/>
      <protection locked="0"/>
    </xf>
    <xf numFmtId="0" fontId="0" fillId="5" borderId="0" xfId="0" applyFill="1" applyAlignment="1" applyProtection="1">
      <alignment horizontal="left"/>
      <protection locked="0"/>
    </xf>
  </cellXfs>
  <cellStyles count="7">
    <cellStyle name="Comma" xfId="1" builtinId="3"/>
    <cellStyle name="Comma 2" xfId="5" xr:uid="{00000000-0005-0000-0000-000001000000}"/>
    <cellStyle name="Currency" xfId="4" builtinId="4"/>
    <cellStyle name="Hyperlink" xfId="3" builtinId="8"/>
    <cellStyle name="Normal" xfId="0" builtinId="0"/>
    <cellStyle name="Percent" xfId="2" builtinId="5"/>
    <cellStyle name="Percent 2" xfId="6"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it.edu/research/services/orcpd/docs/animal_rates.pdf" TargetMode="External"/><Relationship Id="rId1" Type="http://schemas.openxmlformats.org/officeDocument/2006/relationships/hyperlink" Target="http://www.iit.edu/grant_contract_accounting/sponsored_project_travel.shtml" TargetMode="External"/><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iit.edu/research/services/orcpd/docs/animal_rates.pdf" TargetMode="External"/><Relationship Id="rId1" Type="http://schemas.openxmlformats.org/officeDocument/2006/relationships/hyperlink" Target="http://www.iit.edu/grant_contract_accounting/sponsored_project_travel.shtml"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pageSetUpPr fitToPage="1"/>
  </sheetPr>
  <dimension ref="A1:T270"/>
  <sheetViews>
    <sheetView tabSelected="1" zoomScaleNormal="100" workbookViewId="0">
      <selection activeCell="B1" sqref="B1:F1"/>
    </sheetView>
  </sheetViews>
  <sheetFormatPr defaultColWidth="9.140625" defaultRowHeight="15" x14ac:dyDescent="0.25"/>
  <cols>
    <col min="1" max="1" width="26.85546875" style="1" customWidth="1"/>
    <col min="2" max="2" width="13.5703125" style="1" customWidth="1"/>
    <col min="3" max="3" width="12" style="1" customWidth="1"/>
    <col min="4" max="4" width="10.140625" style="1" customWidth="1"/>
    <col min="5" max="5" width="10.85546875" style="1" customWidth="1"/>
    <col min="6" max="9" width="9.140625" style="1"/>
    <col min="10" max="10" width="10.5703125" style="1" customWidth="1"/>
    <col min="11" max="12" width="12.5703125" style="3" bestFit="1" customWidth="1"/>
    <col min="13" max="15" width="12.5703125" style="3" customWidth="1"/>
    <col min="16" max="16" width="15.85546875" style="4" customWidth="1"/>
    <col min="17" max="17" width="11.5703125" style="1" customWidth="1"/>
    <col min="18" max="16384" width="9.140625" style="1"/>
  </cols>
  <sheetData>
    <row r="1" spans="1:16" x14ac:dyDescent="0.25">
      <c r="A1" s="29" t="s">
        <v>64</v>
      </c>
      <c r="B1" s="107"/>
      <c r="C1" s="107"/>
      <c r="D1" s="107"/>
      <c r="E1" s="107"/>
      <c r="F1" s="107"/>
      <c r="G1" s="29" t="s">
        <v>163</v>
      </c>
      <c r="H1" s="2"/>
      <c r="I1" s="29"/>
      <c r="J1" s="29"/>
      <c r="K1" s="30"/>
      <c r="L1" s="30"/>
      <c r="M1" s="30"/>
      <c r="N1" s="30"/>
      <c r="O1" s="30"/>
    </row>
    <row r="2" spans="1:16" x14ac:dyDescent="0.25">
      <c r="A2" s="5" t="s">
        <v>150</v>
      </c>
      <c r="B2" s="107"/>
      <c r="C2" s="107"/>
      <c r="D2" s="107"/>
      <c r="E2" s="107"/>
      <c r="F2" s="107"/>
      <c r="G2" s="107"/>
      <c r="H2" s="107"/>
      <c r="I2" s="107"/>
      <c r="J2" s="107"/>
      <c r="K2" s="107"/>
      <c r="L2" s="107"/>
      <c r="M2" s="107"/>
      <c r="N2" s="107"/>
      <c r="O2" s="107"/>
      <c r="P2" s="107"/>
    </row>
    <row r="3" spans="1:16" x14ac:dyDescent="0.25">
      <c r="A3" s="29" t="s">
        <v>149</v>
      </c>
      <c r="B3" s="118"/>
      <c r="C3" s="118"/>
      <c r="D3" s="118"/>
      <c r="E3" s="118"/>
      <c r="F3" s="118"/>
      <c r="G3" s="118"/>
      <c r="H3" s="118"/>
      <c r="I3" s="118"/>
      <c r="J3" s="118"/>
      <c r="K3" s="118"/>
      <c r="L3" s="118"/>
      <c r="M3" s="118"/>
      <c r="N3" s="118"/>
      <c r="O3" s="118"/>
      <c r="P3" s="118"/>
    </row>
    <row r="4" spans="1:16" x14ac:dyDescent="0.25">
      <c r="A4" s="1" t="s">
        <v>151</v>
      </c>
      <c r="B4" s="6">
        <v>0.55000000000000004</v>
      </c>
      <c r="D4" s="109" t="s">
        <v>171</v>
      </c>
      <c r="E4" s="109"/>
      <c r="F4" s="109"/>
      <c r="G4" s="109"/>
    </row>
    <row r="5" spans="1:16" x14ac:dyDescent="0.25">
      <c r="A5" s="1" t="s">
        <v>152</v>
      </c>
      <c r="B5" s="1">
        <v>1</v>
      </c>
      <c r="D5" s="1" t="s">
        <v>3</v>
      </c>
      <c r="E5" s="6">
        <v>0.24399999999999999</v>
      </c>
      <c r="F5" s="1" t="s">
        <v>5</v>
      </c>
      <c r="G5" s="6">
        <v>0.26100000000000001</v>
      </c>
      <c r="I5" s="95" t="s">
        <v>165</v>
      </c>
      <c r="J5"/>
      <c r="K5" s="94"/>
    </row>
    <row r="6" spans="1:16" x14ac:dyDescent="0.25">
      <c r="A6" s="13" t="s">
        <v>153</v>
      </c>
      <c r="B6" s="5">
        <v>3</v>
      </c>
      <c r="D6" s="1" t="s">
        <v>4</v>
      </c>
      <c r="E6" s="6">
        <v>7.4999999999999997E-2</v>
      </c>
      <c r="F6" s="1" t="s">
        <v>6</v>
      </c>
      <c r="G6" s="6">
        <v>0</v>
      </c>
      <c r="I6" s="96" t="s">
        <v>166</v>
      </c>
      <c r="J6" s="98">
        <f>J7/12*9</f>
        <v>166425</v>
      </c>
      <c r="K6" s="99"/>
    </row>
    <row r="7" spans="1:16" x14ac:dyDescent="0.25">
      <c r="I7" s="96" t="s">
        <v>167</v>
      </c>
      <c r="J7" s="97">
        <v>221900</v>
      </c>
      <c r="K7" s="100">
        <v>45322</v>
      </c>
    </row>
    <row r="8" spans="1:16" ht="15" customHeight="1" x14ac:dyDescent="0.25">
      <c r="D8" s="110" t="s">
        <v>80</v>
      </c>
      <c r="F8" s="110" t="s">
        <v>19</v>
      </c>
      <c r="G8" s="110" t="s">
        <v>20</v>
      </c>
      <c r="H8" s="110" t="s">
        <v>21</v>
      </c>
      <c r="I8" s="110" t="s">
        <v>22</v>
      </c>
      <c r="J8" s="110" t="s">
        <v>23</v>
      </c>
    </row>
    <row r="9" spans="1:16" x14ac:dyDescent="0.25">
      <c r="A9" s="5" t="s">
        <v>7</v>
      </c>
      <c r="D9" s="110"/>
      <c r="F9" s="110"/>
      <c r="G9" s="110"/>
      <c r="H9" s="110"/>
      <c r="I9" s="110"/>
      <c r="J9" s="110"/>
      <c r="K9" s="3" t="s">
        <v>24</v>
      </c>
      <c r="L9" s="3" t="s">
        <v>24</v>
      </c>
      <c r="M9" s="3" t="s">
        <v>24</v>
      </c>
      <c r="N9" s="3" t="s">
        <v>24</v>
      </c>
      <c r="O9" s="3" t="s">
        <v>24</v>
      </c>
      <c r="P9" s="108" t="s">
        <v>25</v>
      </c>
    </row>
    <row r="10" spans="1:16" x14ac:dyDescent="0.25">
      <c r="A10" s="1" t="s">
        <v>8</v>
      </c>
      <c r="B10" s="1" t="s">
        <v>9</v>
      </c>
      <c r="C10" s="1" t="s">
        <v>10</v>
      </c>
      <c r="D10" s="110"/>
      <c r="E10" s="1" t="s">
        <v>11</v>
      </c>
      <c r="F10" s="110"/>
      <c r="G10" s="110"/>
      <c r="H10" s="110"/>
      <c r="I10" s="110"/>
      <c r="J10" s="110"/>
      <c r="K10" s="3">
        <v>1</v>
      </c>
      <c r="L10" s="3">
        <v>2</v>
      </c>
      <c r="M10" s="3">
        <v>3</v>
      </c>
      <c r="N10" s="3">
        <v>4</v>
      </c>
      <c r="O10" s="3">
        <v>5</v>
      </c>
      <c r="P10" s="108"/>
    </row>
    <row r="11" spans="1:16" x14ac:dyDescent="0.25">
      <c r="A11" s="111">
        <f>B1</f>
        <v>0</v>
      </c>
      <c r="B11" s="112" t="s">
        <v>13</v>
      </c>
      <c r="C11" s="1" t="s">
        <v>3</v>
      </c>
      <c r="D11" s="113"/>
      <c r="E11" s="113"/>
      <c r="F11" s="42"/>
      <c r="G11" s="42"/>
      <c r="H11" s="42"/>
      <c r="I11" s="42"/>
      <c r="J11" s="42"/>
      <c r="K11" s="7">
        <f>IF(D11&gt;0,ROUND($E$11/$D$11*F11,0),0)</f>
        <v>0</v>
      </c>
      <c r="L11" s="7">
        <f>IF(D11&gt;0,ROUND($E$11/$D$11*G11*$B$5^(L$10-1),0),0)</f>
        <v>0</v>
      </c>
      <c r="M11" s="7">
        <f>IF(D11&gt;0,ROUND($E$11/$D$11*H11*$B$5^(M$10-1),0),0)</f>
        <v>0</v>
      </c>
      <c r="N11" s="7">
        <f>IF(D11&gt;0,ROUND($E$11/$D$11*I11*$B$5^(N$10-1),0),0)</f>
        <v>0</v>
      </c>
      <c r="O11" s="7">
        <f>IF(D11&gt;0,ROUND($E$11/$D$11*J11*$B$5^(O$10-1),0),0)</f>
        <v>0</v>
      </c>
      <c r="P11" s="8">
        <f>SUM(K11:O11)</f>
        <v>0</v>
      </c>
    </row>
    <row r="12" spans="1:16" x14ac:dyDescent="0.25">
      <c r="A12" s="111"/>
      <c r="B12" s="112"/>
      <c r="C12" s="1" t="s">
        <v>4</v>
      </c>
      <c r="D12" s="113"/>
      <c r="E12" s="113"/>
      <c r="F12" s="42"/>
      <c r="G12" s="42"/>
      <c r="H12" s="42"/>
      <c r="I12" s="42"/>
      <c r="J12" s="42"/>
      <c r="K12" s="7">
        <f>IF(D11&gt;0,ROUND($E$11/$D$11*F12,0),0)</f>
        <v>0</v>
      </c>
      <c r="L12" s="7">
        <f>IF(D11&gt;0,ROUND($E$11/$D$11*G12*$B$5^(L$10-1),0),0)</f>
        <v>0</v>
      </c>
      <c r="M12" s="7">
        <f>IF(D11&gt;0,ROUND($E$11/$D$11*H12*$B$5^(M$10-1),0),0)</f>
        <v>0</v>
      </c>
      <c r="N12" s="7">
        <f>IF(D11&gt;0,ROUND($E$11/$D$11*I12*$B$5^(N$10-1),0),0)</f>
        <v>0</v>
      </c>
      <c r="O12" s="7">
        <f>IF(D11&gt;0,ROUND($E$11/$D$11*J12*$B$5^(O$10-1),0),0)</f>
        <v>0</v>
      </c>
      <c r="P12" s="8">
        <f t="shared" ref="P12:P55" si="0">SUM(K12:O12)</f>
        <v>0</v>
      </c>
    </row>
    <row r="13" spans="1:16" x14ac:dyDescent="0.25">
      <c r="A13" s="117"/>
      <c r="B13" s="116" t="s">
        <v>129</v>
      </c>
      <c r="C13" s="22" t="s">
        <v>3</v>
      </c>
      <c r="D13" s="114"/>
      <c r="E13" s="114"/>
      <c r="F13" s="48"/>
      <c r="G13" s="48"/>
      <c r="H13" s="48"/>
      <c r="I13" s="48"/>
      <c r="J13" s="48"/>
      <c r="K13" s="23">
        <f>IF(D13&gt;0,ROUND($E13/$D13*F13,0),0)</f>
        <v>0</v>
      </c>
      <c r="L13" s="23">
        <f>IF($D$13&gt;0,ROUND($E13/$D13*G13*$B$5^(L$10-1),0),)</f>
        <v>0</v>
      </c>
      <c r="M13" s="23">
        <f t="shared" ref="M13:O13" si="1">IF($D$13&gt;0,ROUND($E13/$D13*H13*$B$5^(M$10-1),0),)</f>
        <v>0</v>
      </c>
      <c r="N13" s="23">
        <f t="shared" si="1"/>
        <v>0</v>
      </c>
      <c r="O13" s="23">
        <f t="shared" si="1"/>
        <v>0</v>
      </c>
      <c r="P13" s="24">
        <f t="shared" si="0"/>
        <v>0</v>
      </c>
    </row>
    <row r="14" spans="1:16" x14ac:dyDescent="0.25">
      <c r="A14" s="117"/>
      <c r="B14" s="116"/>
      <c r="C14" s="22" t="s">
        <v>4</v>
      </c>
      <c r="D14" s="114"/>
      <c r="E14" s="114"/>
      <c r="F14" s="48"/>
      <c r="G14" s="48"/>
      <c r="H14" s="48"/>
      <c r="I14" s="48"/>
      <c r="J14" s="48"/>
      <c r="K14" s="23">
        <f>IF(D13&gt;0,ROUND($E13/$D13*F14,0),0)</f>
        <v>0</v>
      </c>
      <c r="L14" s="23">
        <f>IF($D$13&gt;0,ROUND($E13/$D13*G14*$B$5^(L$10-1),0),0)</f>
        <v>0</v>
      </c>
      <c r="M14" s="23">
        <f t="shared" ref="M14:O14" si="2">IF($D$13&gt;0,ROUND($E13/$D13*H14*$B$5^(M$10-1),0),0)</f>
        <v>0</v>
      </c>
      <c r="N14" s="23">
        <f t="shared" si="2"/>
        <v>0</v>
      </c>
      <c r="O14" s="23">
        <f t="shared" si="2"/>
        <v>0</v>
      </c>
      <c r="P14" s="24">
        <f t="shared" si="0"/>
        <v>0</v>
      </c>
    </row>
    <row r="15" spans="1:16" x14ac:dyDescent="0.25">
      <c r="A15" s="111"/>
      <c r="B15" s="112" t="s">
        <v>130</v>
      </c>
      <c r="C15" s="1" t="s">
        <v>3</v>
      </c>
      <c r="D15" s="115"/>
      <c r="E15" s="115"/>
      <c r="F15" s="47"/>
      <c r="G15" s="47"/>
      <c r="H15" s="47"/>
      <c r="I15" s="47"/>
      <c r="J15" s="47"/>
      <c r="K15" s="18">
        <f>IF(D15&gt;0,ROUND($E15/$D15*F15,0),0)</f>
        <v>0</v>
      </c>
      <c r="L15" s="18">
        <f>IF($D$15&gt;0,ROUND($E15/$D15*G15*$B$5^(L$10-1),0),)</f>
        <v>0</v>
      </c>
      <c r="M15" s="18">
        <f t="shared" ref="M15:O15" si="3">IF($D$15&gt;0,ROUND($E15/$D15*H15*$B$5^(M$10-1),0),)</f>
        <v>0</v>
      </c>
      <c r="N15" s="18">
        <f t="shared" si="3"/>
        <v>0</v>
      </c>
      <c r="O15" s="18">
        <f t="shared" si="3"/>
        <v>0</v>
      </c>
      <c r="P15" s="12">
        <f t="shared" si="0"/>
        <v>0</v>
      </c>
    </row>
    <row r="16" spans="1:16" x14ac:dyDescent="0.25">
      <c r="A16" s="111"/>
      <c r="B16" s="112"/>
      <c r="C16" s="1" t="s">
        <v>4</v>
      </c>
      <c r="D16" s="115"/>
      <c r="E16" s="115"/>
      <c r="F16" s="47"/>
      <c r="G16" s="47"/>
      <c r="H16" s="47"/>
      <c r="I16" s="47"/>
      <c r="J16" s="47"/>
      <c r="K16" s="18">
        <f>IF(D15&gt;0,ROUND($E15/$D15*F16,0),0)</f>
        <v>0</v>
      </c>
      <c r="L16" s="18">
        <f>IF($D$15&gt;0,ROUND($E15/$D15*G16*$B$5^(L$10-1),0),0)</f>
        <v>0</v>
      </c>
      <c r="M16" s="18">
        <f t="shared" ref="M16:O16" si="4">IF($D$15&gt;0,ROUND($E15/$D15*H16*$B$5^(M$10-1),0),0)</f>
        <v>0</v>
      </c>
      <c r="N16" s="18">
        <f t="shared" si="4"/>
        <v>0</v>
      </c>
      <c r="O16" s="18">
        <f t="shared" si="4"/>
        <v>0</v>
      </c>
      <c r="P16" s="12">
        <f t="shared" si="0"/>
        <v>0</v>
      </c>
    </row>
    <row r="17" spans="1:16" x14ac:dyDescent="0.25">
      <c r="A17" s="117"/>
      <c r="B17" s="116" t="s">
        <v>131</v>
      </c>
      <c r="C17" s="22" t="s">
        <v>3</v>
      </c>
      <c r="D17" s="114"/>
      <c r="E17" s="114"/>
      <c r="F17" s="48"/>
      <c r="G17" s="48"/>
      <c r="H17" s="48"/>
      <c r="I17" s="48"/>
      <c r="J17" s="48"/>
      <c r="K17" s="23">
        <f>IF(D17&gt;0,ROUND($E17/$D17*F17,0),0)</f>
        <v>0</v>
      </c>
      <c r="L17" s="23">
        <f>IF($D$17&gt;0,ROUND($E17/$D17*G17*$B$5^(L$10-1),0),)</f>
        <v>0</v>
      </c>
      <c r="M17" s="23">
        <f t="shared" ref="M17:O17" si="5">IF($D$17&gt;0,ROUND($E17/$D17*H17*$B$5^(M$10-1),0),)</f>
        <v>0</v>
      </c>
      <c r="N17" s="23">
        <f t="shared" si="5"/>
        <v>0</v>
      </c>
      <c r="O17" s="23">
        <f t="shared" si="5"/>
        <v>0</v>
      </c>
      <c r="P17" s="24">
        <f t="shared" si="0"/>
        <v>0</v>
      </c>
    </row>
    <row r="18" spans="1:16" x14ac:dyDescent="0.25">
      <c r="A18" s="117"/>
      <c r="B18" s="116"/>
      <c r="C18" s="22" t="s">
        <v>4</v>
      </c>
      <c r="D18" s="114"/>
      <c r="E18" s="114"/>
      <c r="F18" s="48"/>
      <c r="G18" s="48"/>
      <c r="H18" s="48"/>
      <c r="I18" s="48"/>
      <c r="J18" s="48"/>
      <c r="K18" s="23">
        <f>IF(D17&gt;0,ROUND($E17/$D17*F18,0),0)</f>
        <v>0</v>
      </c>
      <c r="L18" s="23">
        <f>IF($D$17&gt;0,ROUND($E17/$D17*G18*$B$5^(L$10-1),0),0)</f>
        <v>0</v>
      </c>
      <c r="M18" s="23">
        <f t="shared" ref="M18:O18" si="6">IF($D$17&gt;0,ROUND($E17/$D17*H18*$B$5^(M$10-1),0),0)</f>
        <v>0</v>
      </c>
      <c r="N18" s="23">
        <f t="shared" si="6"/>
        <v>0</v>
      </c>
      <c r="O18" s="23">
        <f t="shared" si="6"/>
        <v>0</v>
      </c>
      <c r="P18" s="24">
        <f t="shared" si="0"/>
        <v>0</v>
      </c>
    </row>
    <row r="19" spans="1:16" x14ac:dyDescent="0.25">
      <c r="A19" s="111"/>
      <c r="B19" s="112" t="s">
        <v>132</v>
      </c>
      <c r="C19" s="1" t="s">
        <v>3</v>
      </c>
      <c r="D19" s="113"/>
      <c r="E19" s="115"/>
      <c r="F19" s="42"/>
      <c r="G19" s="42"/>
      <c r="H19" s="42"/>
      <c r="I19" s="42"/>
      <c r="J19" s="42"/>
      <c r="K19" s="18">
        <f>IF(D19&gt;0,ROUND($E19/$D19*F19,0),0)</f>
        <v>0</v>
      </c>
      <c r="L19" s="18">
        <f>IF($D$19&gt;0,ROUND($E19/$D19*G19*$B$5^(L$10-1),0),)</f>
        <v>0</v>
      </c>
      <c r="M19" s="18">
        <f t="shared" ref="M19:O19" si="7">IF($D$19&gt;0,ROUND($E19/$D19*H19*$B$5^(M$10-1),0),)</f>
        <v>0</v>
      </c>
      <c r="N19" s="18">
        <f t="shared" si="7"/>
        <v>0</v>
      </c>
      <c r="O19" s="18">
        <f t="shared" si="7"/>
        <v>0</v>
      </c>
      <c r="P19" s="8">
        <f t="shared" si="0"/>
        <v>0</v>
      </c>
    </row>
    <row r="20" spans="1:16" x14ac:dyDescent="0.25">
      <c r="A20" s="111"/>
      <c r="B20" s="112"/>
      <c r="C20" s="1" t="s">
        <v>4</v>
      </c>
      <c r="D20" s="113"/>
      <c r="E20" s="115"/>
      <c r="F20" s="42"/>
      <c r="G20" s="42"/>
      <c r="H20" s="42"/>
      <c r="I20" s="42"/>
      <c r="J20" s="42"/>
      <c r="K20" s="18">
        <f>IF(D19&gt;0,ROUND($E19/$D19*F20,0),0)</f>
        <v>0</v>
      </c>
      <c r="L20" s="18">
        <f>IF($D$19&gt;0,ROUND($E19/$D19*G20*$B$5^(L$10-1),0),0)</f>
        <v>0</v>
      </c>
      <c r="M20" s="18">
        <f t="shared" ref="M20:O20" si="8">IF($D$19&gt;0,ROUND($E19/$D19*H20*$B$5^(M$10-1),0),0)</f>
        <v>0</v>
      </c>
      <c r="N20" s="18">
        <f t="shared" si="8"/>
        <v>0</v>
      </c>
      <c r="O20" s="18">
        <f t="shared" si="8"/>
        <v>0</v>
      </c>
      <c r="P20" s="8">
        <f t="shared" si="0"/>
        <v>0</v>
      </c>
    </row>
    <row r="21" spans="1:16" x14ac:dyDescent="0.25">
      <c r="A21" s="117"/>
      <c r="B21" s="116" t="s">
        <v>133</v>
      </c>
      <c r="C21" s="22" t="s">
        <v>3</v>
      </c>
      <c r="D21" s="114"/>
      <c r="E21" s="114"/>
      <c r="F21" s="48"/>
      <c r="G21" s="48"/>
      <c r="H21" s="48"/>
      <c r="I21" s="48"/>
      <c r="J21" s="48"/>
      <c r="K21" s="23">
        <f>IF(D21&gt;0,ROUND($E21/$D21*F21,0),0)</f>
        <v>0</v>
      </c>
      <c r="L21" s="23">
        <f>IF($D$21&gt;0,ROUND($E21/$D21*G21*$B$5^(L$10-1),0),)</f>
        <v>0</v>
      </c>
      <c r="M21" s="23">
        <f t="shared" ref="M21:O21" si="9">IF($D$21&gt;0,ROUND($E21/$D21*H21*$B$5^(M$10-1),0),)</f>
        <v>0</v>
      </c>
      <c r="N21" s="23">
        <f t="shared" si="9"/>
        <v>0</v>
      </c>
      <c r="O21" s="23">
        <f t="shared" si="9"/>
        <v>0</v>
      </c>
      <c r="P21" s="24">
        <f t="shared" si="0"/>
        <v>0</v>
      </c>
    </row>
    <row r="22" spans="1:16" x14ac:dyDescent="0.25">
      <c r="A22" s="117"/>
      <c r="B22" s="116"/>
      <c r="C22" s="22" t="s">
        <v>4</v>
      </c>
      <c r="D22" s="114"/>
      <c r="E22" s="114"/>
      <c r="F22" s="48"/>
      <c r="G22" s="48"/>
      <c r="H22" s="48"/>
      <c r="I22" s="48"/>
      <c r="J22" s="48"/>
      <c r="K22" s="23">
        <f>IF(D21&gt;0,ROUND($E21/$D21*F22,0),0)</f>
        <v>0</v>
      </c>
      <c r="L22" s="23">
        <f>IF($D$21&gt;0,ROUND($E21/$D21*G22*$B$5^(L$10-1),0),0)</f>
        <v>0</v>
      </c>
      <c r="M22" s="23">
        <f t="shared" ref="M22:O22" si="10">IF($D$21&gt;0,ROUND($E21/$D21*H22*$B$5^(M$10-1),0),0)</f>
        <v>0</v>
      </c>
      <c r="N22" s="23">
        <f t="shared" si="10"/>
        <v>0</v>
      </c>
      <c r="O22" s="23">
        <f t="shared" si="10"/>
        <v>0</v>
      </c>
      <c r="P22" s="24">
        <f t="shared" si="0"/>
        <v>0</v>
      </c>
    </row>
    <row r="23" spans="1:16" ht="15" customHeight="1" x14ac:dyDescent="0.25">
      <c r="A23" s="111"/>
      <c r="B23" s="112" t="s">
        <v>134</v>
      </c>
      <c r="C23" s="1" t="s">
        <v>3</v>
      </c>
      <c r="D23" s="113"/>
      <c r="E23" s="115"/>
      <c r="F23" s="42"/>
      <c r="G23" s="42"/>
      <c r="H23" s="42"/>
      <c r="I23" s="42"/>
      <c r="J23" s="42"/>
      <c r="K23" s="18">
        <f>IF(D23&gt;0,ROUND($E23/$D23*F23,0),0)</f>
        <v>0</v>
      </c>
      <c r="L23" s="18">
        <f>IF($D$23&gt;0,ROUND($E23/$D23*G23*$B$5^(L$10-1),0),)</f>
        <v>0</v>
      </c>
      <c r="M23" s="18">
        <f t="shared" ref="M23:O23" si="11">IF($D$23&gt;0,ROUND($E23/$D23*H23*$B$5^(M$10-1),0),)</f>
        <v>0</v>
      </c>
      <c r="N23" s="18">
        <f t="shared" si="11"/>
        <v>0</v>
      </c>
      <c r="O23" s="18">
        <f t="shared" si="11"/>
        <v>0</v>
      </c>
      <c r="P23" s="8">
        <f t="shared" si="0"/>
        <v>0</v>
      </c>
    </row>
    <row r="24" spans="1:16" x14ac:dyDescent="0.25">
      <c r="A24" s="111"/>
      <c r="B24" s="112"/>
      <c r="C24" s="1" t="s">
        <v>4</v>
      </c>
      <c r="D24" s="113"/>
      <c r="E24" s="115"/>
      <c r="F24" s="42"/>
      <c r="G24" s="42"/>
      <c r="H24" s="42"/>
      <c r="I24" s="42"/>
      <c r="J24" s="42"/>
      <c r="K24" s="18">
        <f>IF(D23&gt;0,ROUND($E23/$D23*F24,0),0)</f>
        <v>0</v>
      </c>
      <c r="L24" s="18">
        <f>IF($D$23&gt;0,ROUND($E23/$D23*G24*$B$5^(L$10-1),0),0)</f>
        <v>0</v>
      </c>
      <c r="M24" s="18">
        <f t="shared" ref="M24:O24" si="12">IF($D$23&gt;0,ROUND($E23/$D23*H24*$B$5^(M$10-1),0),0)</f>
        <v>0</v>
      </c>
      <c r="N24" s="18">
        <f t="shared" si="12"/>
        <v>0</v>
      </c>
      <c r="O24" s="18">
        <f t="shared" si="12"/>
        <v>0</v>
      </c>
      <c r="P24" s="8">
        <f t="shared" si="0"/>
        <v>0</v>
      </c>
    </row>
    <row r="25" spans="1:16" ht="15" customHeight="1" x14ac:dyDescent="0.25">
      <c r="A25" s="117"/>
      <c r="B25" s="116" t="s">
        <v>135</v>
      </c>
      <c r="C25" s="22" t="s">
        <v>3</v>
      </c>
      <c r="D25" s="114"/>
      <c r="E25" s="114"/>
      <c r="F25" s="48"/>
      <c r="G25" s="48"/>
      <c r="H25" s="48"/>
      <c r="I25" s="48"/>
      <c r="J25" s="48"/>
      <c r="K25" s="23">
        <f>IF(D25&gt;0,ROUND($E25/$D25*F25,0),0)</f>
        <v>0</v>
      </c>
      <c r="L25" s="23">
        <f>IF($D$25&gt;0,ROUND($E25/$D25*G25*$B$5^(L$10-1),0),)</f>
        <v>0</v>
      </c>
      <c r="M25" s="23">
        <f t="shared" ref="M25:O25" si="13">IF($D$25&gt;0,ROUND($E25/$D25*H25*$B$5^(M$10-1),0),)</f>
        <v>0</v>
      </c>
      <c r="N25" s="23">
        <f t="shared" si="13"/>
        <v>0</v>
      </c>
      <c r="O25" s="23">
        <f t="shared" si="13"/>
        <v>0</v>
      </c>
      <c r="P25" s="24">
        <f t="shared" si="0"/>
        <v>0</v>
      </c>
    </row>
    <row r="26" spans="1:16" x14ac:dyDescent="0.25">
      <c r="A26" s="117"/>
      <c r="B26" s="116"/>
      <c r="C26" s="22" t="s">
        <v>4</v>
      </c>
      <c r="D26" s="114"/>
      <c r="E26" s="114"/>
      <c r="F26" s="48"/>
      <c r="G26" s="48"/>
      <c r="H26" s="48"/>
      <c r="I26" s="48"/>
      <c r="J26" s="48"/>
      <c r="K26" s="23">
        <f>IF(D25&gt;0,ROUND($E25/$D25*F26,0),0)</f>
        <v>0</v>
      </c>
      <c r="L26" s="23">
        <f>IF($D$25&gt;0,ROUND($E25/$D25*G26*$B$5^(L$10-1),0),0)</f>
        <v>0</v>
      </c>
      <c r="M26" s="23">
        <f t="shared" ref="M26:O26" si="14">IF($D$25&gt;0,ROUND($E25/$D25*H26*$B$5^(M$10-1),0),0)</f>
        <v>0</v>
      </c>
      <c r="N26" s="23">
        <f t="shared" si="14"/>
        <v>0</v>
      </c>
      <c r="O26" s="23">
        <f t="shared" si="14"/>
        <v>0</v>
      </c>
      <c r="P26" s="24">
        <f t="shared" si="0"/>
        <v>0</v>
      </c>
    </row>
    <row r="27" spans="1:16" ht="15" customHeight="1" x14ac:dyDescent="0.25">
      <c r="A27" s="111"/>
      <c r="B27" s="112" t="s">
        <v>136</v>
      </c>
      <c r="C27" s="1" t="s">
        <v>3</v>
      </c>
      <c r="D27" s="113"/>
      <c r="E27" s="115"/>
      <c r="F27" s="42"/>
      <c r="G27" s="42"/>
      <c r="H27" s="42"/>
      <c r="I27" s="42"/>
      <c r="J27" s="42"/>
      <c r="K27" s="18">
        <f>IF(D27&gt;0,ROUND($E27/$D27*F27,0),0)</f>
        <v>0</v>
      </c>
      <c r="L27" s="18">
        <f>IF($D$27&gt;0,ROUND($E27/$D27*G27*$B$5^(L$10-1),0),)</f>
        <v>0</v>
      </c>
      <c r="M27" s="18">
        <f t="shared" ref="M27:O27" si="15">IF($D$27&gt;0,ROUND($E27/$D27*H27*$B$5^(M$10-1),0),)</f>
        <v>0</v>
      </c>
      <c r="N27" s="18">
        <f t="shared" si="15"/>
        <v>0</v>
      </c>
      <c r="O27" s="18">
        <f t="shared" si="15"/>
        <v>0</v>
      </c>
      <c r="P27" s="8">
        <f t="shared" si="0"/>
        <v>0</v>
      </c>
    </row>
    <row r="28" spans="1:16" x14ac:dyDescent="0.25">
      <c r="A28" s="111"/>
      <c r="B28" s="112"/>
      <c r="C28" s="1" t="s">
        <v>4</v>
      </c>
      <c r="D28" s="113"/>
      <c r="E28" s="115"/>
      <c r="F28" s="42"/>
      <c r="G28" s="42"/>
      <c r="H28" s="42"/>
      <c r="I28" s="42"/>
      <c r="J28" s="42"/>
      <c r="K28" s="18">
        <f>IF(D27&gt;0,ROUND($E27/$D27*F28,0),0)</f>
        <v>0</v>
      </c>
      <c r="L28" s="18">
        <f>IF($D$27&gt;0,ROUND($E27/$D27*G28*$B$5^(L$10-1),0),0)</f>
        <v>0</v>
      </c>
      <c r="M28" s="18">
        <f t="shared" ref="M28:O28" si="16">IF($D$27&gt;0,ROUND($E27/$D27*H28*$B$5^(M$10-1),0),0)</f>
        <v>0</v>
      </c>
      <c r="N28" s="18">
        <f t="shared" si="16"/>
        <v>0</v>
      </c>
      <c r="O28" s="18">
        <f t="shared" si="16"/>
        <v>0</v>
      </c>
      <c r="P28" s="8">
        <f t="shared" si="0"/>
        <v>0</v>
      </c>
    </row>
    <row r="29" spans="1:16" ht="15" customHeight="1" x14ac:dyDescent="0.25">
      <c r="A29" s="117"/>
      <c r="B29" s="116" t="s">
        <v>137</v>
      </c>
      <c r="C29" s="22" t="s">
        <v>3</v>
      </c>
      <c r="D29" s="114"/>
      <c r="E29" s="114"/>
      <c r="F29" s="48"/>
      <c r="G29" s="48"/>
      <c r="H29" s="48"/>
      <c r="I29" s="48"/>
      <c r="J29" s="48"/>
      <c r="K29" s="23">
        <f>IF(D29&gt;0,ROUND($E29/$D29*F29,0),0)</f>
        <v>0</v>
      </c>
      <c r="L29" s="23">
        <f>IF($D$29&gt;0,ROUND($E29/$D29*G29*$B$5^(L$10-1),0),)</f>
        <v>0</v>
      </c>
      <c r="M29" s="23">
        <f t="shared" ref="M29:O29" si="17">IF($D$29&gt;0,ROUND($E29/$D29*H29*$B$5^(M$10-1),0),)</f>
        <v>0</v>
      </c>
      <c r="N29" s="23">
        <f t="shared" si="17"/>
        <v>0</v>
      </c>
      <c r="O29" s="23">
        <f t="shared" si="17"/>
        <v>0</v>
      </c>
      <c r="P29" s="24">
        <f t="shared" si="0"/>
        <v>0</v>
      </c>
    </row>
    <row r="30" spans="1:16" x14ac:dyDescent="0.25">
      <c r="A30" s="117"/>
      <c r="B30" s="116"/>
      <c r="C30" s="22" t="s">
        <v>4</v>
      </c>
      <c r="D30" s="114"/>
      <c r="E30" s="114"/>
      <c r="F30" s="48"/>
      <c r="G30" s="48"/>
      <c r="H30" s="48"/>
      <c r="I30" s="48"/>
      <c r="J30" s="48"/>
      <c r="K30" s="23">
        <f>IF(D29&gt;0,ROUND($E29/$D29*F30,0),0)</f>
        <v>0</v>
      </c>
      <c r="L30" s="23">
        <f>IF($D$29&gt;0,ROUND($E29/$D29*G30*$B$5^(L$10-1),0),0)</f>
        <v>0</v>
      </c>
      <c r="M30" s="23">
        <f t="shared" ref="M30:O30" si="18">IF($D$29&gt;0,ROUND($E29/$D29*H30*$B$5^(M$10-1),0),0)</f>
        <v>0</v>
      </c>
      <c r="N30" s="23">
        <f t="shared" si="18"/>
        <v>0</v>
      </c>
      <c r="O30" s="23">
        <f t="shared" si="18"/>
        <v>0</v>
      </c>
      <c r="P30" s="24">
        <f t="shared" si="0"/>
        <v>0</v>
      </c>
    </row>
    <row r="31" spans="1:16" ht="15" customHeight="1" x14ac:dyDescent="0.25">
      <c r="A31" s="111"/>
      <c r="B31" s="112" t="s">
        <v>138</v>
      </c>
      <c r="C31" s="1" t="s">
        <v>3</v>
      </c>
      <c r="D31" s="113"/>
      <c r="E31" s="115"/>
      <c r="F31" s="42"/>
      <c r="G31" s="42"/>
      <c r="H31" s="42"/>
      <c r="I31" s="42"/>
      <c r="J31" s="42"/>
      <c r="K31" s="18">
        <f>IF(D31&gt;0,ROUND($E31/$D31*F31,0),0)</f>
        <v>0</v>
      </c>
      <c r="L31" s="18">
        <f>IF($D$31&gt;0,ROUND($E31/$D31*G31*$B$5^(L$10-1),0),)</f>
        <v>0</v>
      </c>
      <c r="M31" s="18">
        <f t="shared" ref="M31:O31" si="19">IF($D$31&gt;0,ROUND($E31/$D31*H31*$B$5^(M$10-1),0),)</f>
        <v>0</v>
      </c>
      <c r="N31" s="18">
        <f t="shared" si="19"/>
        <v>0</v>
      </c>
      <c r="O31" s="18">
        <f t="shared" si="19"/>
        <v>0</v>
      </c>
      <c r="P31" s="8">
        <f t="shared" si="0"/>
        <v>0</v>
      </c>
    </row>
    <row r="32" spans="1:16" x14ac:dyDescent="0.25">
      <c r="A32" s="111"/>
      <c r="B32" s="112"/>
      <c r="C32" s="1" t="s">
        <v>4</v>
      </c>
      <c r="D32" s="113"/>
      <c r="E32" s="115"/>
      <c r="F32" s="42"/>
      <c r="G32" s="42"/>
      <c r="H32" s="42"/>
      <c r="I32" s="42"/>
      <c r="J32" s="42"/>
      <c r="K32" s="18">
        <f>IF(D31&gt;0,ROUND($E31/$D31*F32,0),0)</f>
        <v>0</v>
      </c>
      <c r="L32" s="18">
        <f>IF($D$31&gt;0,ROUND($E31/$D31*G32*$B$5^(L$10-1),0),0)</f>
        <v>0</v>
      </c>
      <c r="M32" s="18">
        <f t="shared" ref="M32:O32" si="20">IF($D$31&gt;0,ROUND($E31/$D31*H32*$B$5^(M$10-1),0),0)</f>
        <v>0</v>
      </c>
      <c r="N32" s="18">
        <f t="shared" si="20"/>
        <v>0</v>
      </c>
      <c r="O32" s="18">
        <f t="shared" si="20"/>
        <v>0</v>
      </c>
      <c r="P32" s="8">
        <f t="shared" si="0"/>
        <v>0</v>
      </c>
    </row>
    <row r="33" spans="1:16" ht="15" customHeight="1" x14ac:dyDescent="0.25">
      <c r="A33" s="117"/>
      <c r="B33" s="116" t="s">
        <v>139</v>
      </c>
      <c r="C33" s="22" t="s">
        <v>3</v>
      </c>
      <c r="D33" s="114"/>
      <c r="E33" s="114"/>
      <c r="F33" s="48"/>
      <c r="G33" s="48"/>
      <c r="H33" s="48"/>
      <c r="I33" s="48"/>
      <c r="J33" s="48"/>
      <c r="K33" s="23">
        <f>IF(D33&gt;0,ROUND($E33/$D33*F33,0),0)</f>
        <v>0</v>
      </c>
      <c r="L33" s="23">
        <f>IF($D$33&gt;0,ROUND($E33/$D33*G33*$B$5^(L$10-1),0),)</f>
        <v>0</v>
      </c>
      <c r="M33" s="23">
        <f t="shared" ref="M33:O33" si="21">IF($D$33&gt;0,ROUND($E33/$D33*H33*$B$5^(M$10-1),0),)</f>
        <v>0</v>
      </c>
      <c r="N33" s="23">
        <f t="shared" si="21"/>
        <v>0</v>
      </c>
      <c r="O33" s="23">
        <f t="shared" si="21"/>
        <v>0</v>
      </c>
      <c r="P33" s="24">
        <f t="shared" si="0"/>
        <v>0</v>
      </c>
    </row>
    <row r="34" spans="1:16" x14ac:dyDescent="0.25">
      <c r="A34" s="117"/>
      <c r="B34" s="116"/>
      <c r="C34" s="22" t="s">
        <v>4</v>
      </c>
      <c r="D34" s="114"/>
      <c r="E34" s="114"/>
      <c r="F34" s="48"/>
      <c r="G34" s="48"/>
      <c r="H34" s="48"/>
      <c r="I34" s="48"/>
      <c r="J34" s="48"/>
      <c r="K34" s="23">
        <f>IF(D33&gt;0,ROUND($E33/$D33*F34,0),0)</f>
        <v>0</v>
      </c>
      <c r="L34" s="23">
        <f>IF($D$33&gt;0,ROUND($E33/$D33*G34*$B$5^(L$10-1),0),0)</f>
        <v>0</v>
      </c>
      <c r="M34" s="23">
        <f t="shared" ref="M34:O34" si="22">IF($D$33&gt;0,ROUND($E33/$D33*H34*$B$5^(M$10-1),0),0)</f>
        <v>0</v>
      </c>
      <c r="N34" s="23">
        <f t="shared" si="22"/>
        <v>0</v>
      </c>
      <c r="O34" s="23">
        <f t="shared" si="22"/>
        <v>0</v>
      </c>
      <c r="P34" s="24">
        <f t="shared" si="0"/>
        <v>0</v>
      </c>
    </row>
    <row r="35" spans="1:16" ht="15" customHeight="1" x14ac:dyDescent="0.25">
      <c r="A35" s="111"/>
      <c r="B35" s="112" t="s">
        <v>140</v>
      </c>
      <c r="C35" s="1" t="s">
        <v>3</v>
      </c>
      <c r="D35" s="113"/>
      <c r="E35" s="115"/>
      <c r="F35" s="42"/>
      <c r="G35" s="42"/>
      <c r="H35" s="42"/>
      <c r="I35" s="42"/>
      <c r="J35" s="42"/>
      <c r="K35" s="18">
        <f>IF(D35&gt;0,ROUND($E35/$D35*F35,0),0)</f>
        <v>0</v>
      </c>
      <c r="L35" s="18">
        <f>IF($D$35&gt;0,ROUND($E35/$D35*G35*$B$5^(L$10-1),0),)</f>
        <v>0</v>
      </c>
      <c r="M35" s="18">
        <f t="shared" ref="M35:O35" si="23">IF($D$35&gt;0,ROUND($E35/$D35*H35*$B$5^(M$10-1),0),)</f>
        <v>0</v>
      </c>
      <c r="N35" s="18">
        <f t="shared" si="23"/>
        <v>0</v>
      </c>
      <c r="O35" s="18">
        <f t="shared" si="23"/>
        <v>0</v>
      </c>
      <c r="P35" s="8">
        <f t="shared" si="0"/>
        <v>0</v>
      </c>
    </row>
    <row r="36" spans="1:16" x14ac:dyDescent="0.25">
      <c r="A36" s="111"/>
      <c r="B36" s="112"/>
      <c r="C36" s="1" t="s">
        <v>4</v>
      </c>
      <c r="D36" s="113"/>
      <c r="E36" s="115"/>
      <c r="F36" s="42"/>
      <c r="G36" s="42"/>
      <c r="H36" s="42"/>
      <c r="I36" s="42"/>
      <c r="J36" s="42"/>
      <c r="K36" s="18">
        <f>IF(D35&gt;0,ROUND($E35/$D35*F36,0),0)</f>
        <v>0</v>
      </c>
      <c r="L36" s="18">
        <f>IF($D$35&gt;0,ROUND($E35/$D35*G36*$B$5^(L$10-1),0),0)</f>
        <v>0</v>
      </c>
      <c r="M36" s="18">
        <f t="shared" ref="M36:O36" si="24">IF($D$35&gt;0,ROUND($E35/$D35*H36*$B$5^(M$10-1),0),0)</f>
        <v>0</v>
      </c>
      <c r="N36" s="18">
        <f t="shared" si="24"/>
        <v>0</v>
      </c>
      <c r="O36" s="18">
        <f t="shared" si="24"/>
        <v>0</v>
      </c>
      <c r="P36" s="8">
        <f t="shared" si="0"/>
        <v>0</v>
      </c>
    </row>
    <row r="37" spans="1:16" ht="15" customHeight="1" x14ac:dyDescent="0.25">
      <c r="A37" s="117"/>
      <c r="B37" s="116" t="s">
        <v>141</v>
      </c>
      <c r="C37" s="22" t="s">
        <v>3</v>
      </c>
      <c r="D37" s="114"/>
      <c r="E37" s="114"/>
      <c r="F37" s="48"/>
      <c r="G37" s="48"/>
      <c r="H37" s="48"/>
      <c r="I37" s="48"/>
      <c r="J37" s="48"/>
      <c r="K37" s="23">
        <f>IF(D37&gt;0,ROUND($E37/$D37*F37,0),0)</f>
        <v>0</v>
      </c>
      <c r="L37" s="23">
        <f>IF($D$37&gt;0,ROUND($E37/$D37*G37*$B$5^(L$10-1),0),)</f>
        <v>0</v>
      </c>
      <c r="M37" s="23">
        <f t="shared" ref="M37:O37" si="25">IF($D$37&gt;0,ROUND($E37/$D37*H37*$B$5^(M$10-1),0),)</f>
        <v>0</v>
      </c>
      <c r="N37" s="23">
        <f t="shared" si="25"/>
        <v>0</v>
      </c>
      <c r="O37" s="23">
        <f t="shared" si="25"/>
        <v>0</v>
      </c>
      <c r="P37" s="24">
        <f t="shared" si="0"/>
        <v>0</v>
      </c>
    </row>
    <row r="38" spans="1:16" x14ac:dyDescent="0.25">
      <c r="A38" s="117"/>
      <c r="B38" s="116"/>
      <c r="C38" s="22" t="s">
        <v>4</v>
      </c>
      <c r="D38" s="114"/>
      <c r="E38" s="114"/>
      <c r="F38" s="48"/>
      <c r="G38" s="48"/>
      <c r="H38" s="48"/>
      <c r="I38" s="48"/>
      <c r="J38" s="48"/>
      <c r="K38" s="23">
        <f>IF(D37&gt;0,ROUND($E37/$D37*F38,0),0)</f>
        <v>0</v>
      </c>
      <c r="L38" s="23">
        <f>IF($D$37&gt;0,ROUND($E37/$D37*G38*$B$5^(L$10-1),0),0)</f>
        <v>0</v>
      </c>
      <c r="M38" s="23">
        <f t="shared" ref="M38:O38" si="26">IF($D$37&gt;0,ROUND($E37/$D37*H38*$B$5^(M$10-1),0),0)</f>
        <v>0</v>
      </c>
      <c r="N38" s="23">
        <f t="shared" si="26"/>
        <v>0</v>
      </c>
      <c r="O38" s="23">
        <f t="shared" si="26"/>
        <v>0</v>
      </c>
      <c r="P38" s="24">
        <f t="shared" si="0"/>
        <v>0</v>
      </c>
    </row>
    <row r="39" spans="1:16" ht="15" customHeight="1" x14ac:dyDescent="0.25">
      <c r="A39" s="111"/>
      <c r="B39" s="112" t="s">
        <v>142</v>
      </c>
      <c r="C39" s="1" t="s">
        <v>3</v>
      </c>
      <c r="D39" s="113"/>
      <c r="E39" s="115"/>
      <c r="F39" s="42"/>
      <c r="G39" s="42"/>
      <c r="H39" s="42"/>
      <c r="I39" s="42"/>
      <c r="J39" s="42"/>
      <c r="K39" s="18">
        <f>IF(D39&gt;0,ROUND($E39/$D39*F39,0),0)</f>
        <v>0</v>
      </c>
      <c r="L39" s="18">
        <f>IF($D$39&gt;0,ROUND($E39/$D39*G39*$B$5^(L$10-1),0),)</f>
        <v>0</v>
      </c>
      <c r="M39" s="18">
        <f t="shared" ref="M39:O39" si="27">IF($D$39&gt;0,ROUND($E39/$D39*H39*$B$5^(M$10-1),0),)</f>
        <v>0</v>
      </c>
      <c r="N39" s="18">
        <f t="shared" si="27"/>
        <v>0</v>
      </c>
      <c r="O39" s="18">
        <f t="shared" si="27"/>
        <v>0</v>
      </c>
      <c r="P39" s="8">
        <f t="shared" si="0"/>
        <v>0</v>
      </c>
    </row>
    <row r="40" spans="1:16" x14ac:dyDescent="0.25">
      <c r="A40" s="111"/>
      <c r="B40" s="112"/>
      <c r="C40" s="1" t="s">
        <v>4</v>
      </c>
      <c r="D40" s="113"/>
      <c r="E40" s="115"/>
      <c r="F40" s="42"/>
      <c r="G40" s="42"/>
      <c r="H40" s="42"/>
      <c r="I40" s="42"/>
      <c r="J40" s="42"/>
      <c r="K40" s="18">
        <f>IF(D39&gt;0,ROUND($E39/$D39*F40,0),0)</f>
        <v>0</v>
      </c>
      <c r="L40" s="18">
        <f>IF($D$39&gt;0,ROUND($E39/$D39*G40*$B$5^(L$10-1),0),0)</f>
        <v>0</v>
      </c>
      <c r="M40" s="18">
        <f t="shared" ref="M40:O40" si="28">IF($D$39&gt;0,ROUND($E39/$D39*H40*$B$5^(M$10-1),0),0)</f>
        <v>0</v>
      </c>
      <c r="N40" s="18">
        <f t="shared" si="28"/>
        <v>0</v>
      </c>
      <c r="O40" s="18">
        <f t="shared" si="28"/>
        <v>0</v>
      </c>
      <c r="P40" s="8">
        <f t="shared" si="0"/>
        <v>0</v>
      </c>
    </row>
    <row r="41" spans="1:16" ht="15" customHeight="1" x14ac:dyDescent="0.25">
      <c r="A41" s="117"/>
      <c r="B41" s="116" t="s">
        <v>143</v>
      </c>
      <c r="C41" s="22" t="s">
        <v>3</v>
      </c>
      <c r="D41" s="114"/>
      <c r="E41" s="114"/>
      <c r="F41" s="48"/>
      <c r="G41" s="48"/>
      <c r="H41" s="48"/>
      <c r="I41" s="48"/>
      <c r="J41" s="48"/>
      <c r="K41" s="23">
        <f>IF(D41&gt;0,ROUND($E41/$D41*F41,0),0)</f>
        <v>0</v>
      </c>
      <c r="L41" s="23">
        <f>IF($D$41&gt;0,ROUND($E41/$D41*G41*$B$5^(L$10-1),0),)</f>
        <v>0</v>
      </c>
      <c r="M41" s="23">
        <f t="shared" ref="M41:O41" si="29">IF($D$41&gt;0,ROUND($E41/$D41*H41*$B$5^(M$10-1),0),)</f>
        <v>0</v>
      </c>
      <c r="N41" s="23">
        <f t="shared" si="29"/>
        <v>0</v>
      </c>
      <c r="O41" s="23">
        <f t="shared" si="29"/>
        <v>0</v>
      </c>
      <c r="P41" s="24">
        <f t="shared" si="0"/>
        <v>0</v>
      </c>
    </row>
    <row r="42" spans="1:16" x14ac:dyDescent="0.25">
      <c r="A42" s="117"/>
      <c r="B42" s="116"/>
      <c r="C42" s="22" t="s">
        <v>4</v>
      </c>
      <c r="D42" s="114"/>
      <c r="E42" s="114"/>
      <c r="F42" s="48"/>
      <c r="G42" s="48"/>
      <c r="H42" s="48"/>
      <c r="I42" s="48"/>
      <c r="J42" s="48"/>
      <c r="K42" s="23">
        <f>IF(D41&gt;0,ROUND($E41/$D41*F42,0),0)</f>
        <v>0</v>
      </c>
      <c r="L42" s="23">
        <f>IF($D$41&gt;0,ROUND($E41/$D41*G42*$B$5^(L$10-1),0),0)</f>
        <v>0</v>
      </c>
      <c r="M42" s="23">
        <f t="shared" ref="M42:O42" si="30">IF($D$41&gt;0,ROUND($E41/$D41*H42*$B$5^(M$10-1),0),0)</f>
        <v>0</v>
      </c>
      <c r="N42" s="23">
        <f t="shared" si="30"/>
        <v>0</v>
      </c>
      <c r="O42" s="23">
        <f t="shared" si="30"/>
        <v>0</v>
      </c>
      <c r="P42" s="24">
        <f t="shared" si="0"/>
        <v>0</v>
      </c>
    </row>
    <row r="43" spans="1:16" ht="15" customHeight="1" x14ac:dyDescent="0.25">
      <c r="A43" s="111"/>
      <c r="B43" s="112" t="s">
        <v>144</v>
      </c>
      <c r="C43" s="1" t="s">
        <v>3</v>
      </c>
      <c r="D43" s="113"/>
      <c r="E43" s="115"/>
      <c r="F43" s="42"/>
      <c r="G43" s="42"/>
      <c r="H43" s="42"/>
      <c r="I43" s="42"/>
      <c r="J43" s="42"/>
      <c r="K43" s="18">
        <f>IF(D43&gt;0,ROUND($E43/$D43*F43,0),0)</f>
        <v>0</v>
      </c>
      <c r="L43" s="18">
        <f>IF($D$43&gt;0,ROUND($E43/$D43*G43*$B$5^(L$10-1),0),)</f>
        <v>0</v>
      </c>
      <c r="M43" s="18">
        <f t="shared" ref="M43:O43" si="31">IF($D$43&gt;0,ROUND($E43/$D43*H43*$B$5^(M$10-1),0),)</f>
        <v>0</v>
      </c>
      <c r="N43" s="18">
        <f t="shared" si="31"/>
        <v>0</v>
      </c>
      <c r="O43" s="18">
        <f t="shared" si="31"/>
        <v>0</v>
      </c>
      <c r="P43" s="8">
        <f t="shared" si="0"/>
        <v>0</v>
      </c>
    </row>
    <row r="44" spans="1:16" x14ac:dyDescent="0.25">
      <c r="A44" s="111"/>
      <c r="B44" s="112"/>
      <c r="C44" s="1" t="s">
        <v>4</v>
      </c>
      <c r="D44" s="113"/>
      <c r="E44" s="115"/>
      <c r="F44" s="42"/>
      <c r="G44" s="42"/>
      <c r="H44" s="42"/>
      <c r="I44" s="42"/>
      <c r="J44" s="42"/>
      <c r="K44" s="18">
        <f>IF(D43&gt;0,ROUND($E43/$D43*F44,0),0)</f>
        <v>0</v>
      </c>
      <c r="L44" s="18">
        <f>IF($D$43&gt;0,ROUND($E43/$D43*G44*$B$5^(L$10-1),0),0)</f>
        <v>0</v>
      </c>
      <c r="M44" s="18">
        <f t="shared" ref="M44:O44" si="32">IF($D$43&gt;0,ROUND($E43/$D43*H44*$B$5^(M$10-1),0),0)</f>
        <v>0</v>
      </c>
      <c r="N44" s="18">
        <f t="shared" si="32"/>
        <v>0</v>
      </c>
      <c r="O44" s="18">
        <f t="shared" si="32"/>
        <v>0</v>
      </c>
      <c r="P44" s="8">
        <f t="shared" si="0"/>
        <v>0</v>
      </c>
    </row>
    <row r="45" spans="1:16" ht="15" customHeight="1" x14ac:dyDescent="0.25">
      <c r="A45" s="117"/>
      <c r="B45" s="116" t="s">
        <v>145</v>
      </c>
      <c r="C45" s="22" t="s">
        <v>3</v>
      </c>
      <c r="D45" s="114"/>
      <c r="E45" s="114"/>
      <c r="F45" s="48"/>
      <c r="G45" s="48"/>
      <c r="H45" s="48"/>
      <c r="I45" s="48"/>
      <c r="J45" s="48"/>
      <c r="K45" s="23">
        <f>IF(D45&gt;0,ROUND($E45/$D45*F45,0),0)</f>
        <v>0</v>
      </c>
      <c r="L45" s="23">
        <f>IF($D$45&gt;0,ROUND($E45/$D45*G45*$B$5^(L$10-1),0),)</f>
        <v>0</v>
      </c>
      <c r="M45" s="23">
        <f t="shared" ref="M45:O45" si="33">IF($D$45&gt;0,ROUND($E45/$D45*H45*$B$5^(M$10-1),0),)</f>
        <v>0</v>
      </c>
      <c r="N45" s="23">
        <f t="shared" si="33"/>
        <v>0</v>
      </c>
      <c r="O45" s="23">
        <f t="shared" si="33"/>
        <v>0</v>
      </c>
      <c r="P45" s="24">
        <f t="shared" si="0"/>
        <v>0</v>
      </c>
    </row>
    <row r="46" spans="1:16" x14ac:dyDescent="0.25">
      <c r="A46" s="117"/>
      <c r="B46" s="116"/>
      <c r="C46" s="22" t="s">
        <v>4</v>
      </c>
      <c r="D46" s="114"/>
      <c r="E46" s="114"/>
      <c r="F46" s="48"/>
      <c r="G46" s="48"/>
      <c r="H46" s="48"/>
      <c r="I46" s="48"/>
      <c r="J46" s="48"/>
      <c r="K46" s="23">
        <f>IF(D45&gt;0,ROUND($E45/$D45*F46,0),0)</f>
        <v>0</v>
      </c>
      <c r="L46" s="23">
        <f>IF($D$45&gt;0,ROUND($E45/$D45*G46*$B$5^(L$10-1),0),0)</f>
        <v>0</v>
      </c>
      <c r="M46" s="23">
        <f t="shared" ref="M46:O46" si="34">IF($D$45&gt;0,ROUND($E45/$D45*H46*$B$5^(M$10-1),0),0)</f>
        <v>0</v>
      </c>
      <c r="N46" s="23">
        <f t="shared" si="34"/>
        <v>0</v>
      </c>
      <c r="O46" s="23">
        <f t="shared" si="34"/>
        <v>0</v>
      </c>
      <c r="P46" s="24">
        <f t="shared" si="0"/>
        <v>0</v>
      </c>
    </row>
    <row r="47" spans="1:16" ht="15" customHeight="1" x14ac:dyDescent="0.25">
      <c r="A47" s="111"/>
      <c r="B47" s="112" t="s">
        <v>146</v>
      </c>
      <c r="C47" s="1" t="s">
        <v>3</v>
      </c>
      <c r="D47" s="113"/>
      <c r="E47" s="115"/>
      <c r="F47" s="42"/>
      <c r="G47" s="42"/>
      <c r="H47" s="42"/>
      <c r="I47" s="42"/>
      <c r="J47" s="42"/>
      <c r="K47" s="18">
        <f>IF(D47&gt;0,ROUND($E47/$D47*F47,0),0)</f>
        <v>0</v>
      </c>
      <c r="L47" s="18">
        <f>IF($D$47&gt;0,ROUND($E47/$D47*G47*$B$5^(L$10-1),0),)</f>
        <v>0</v>
      </c>
      <c r="M47" s="18">
        <f t="shared" ref="M47:O47" si="35">IF($D$47&gt;0,ROUND($E47/$D47*H47*$B$5^(M$10-1),0),)</f>
        <v>0</v>
      </c>
      <c r="N47" s="18">
        <f t="shared" si="35"/>
        <v>0</v>
      </c>
      <c r="O47" s="18">
        <f t="shared" si="35"/>
        <v>0</v>
      </c>
      <c r="P47" s="8">
        <f t="shared" si="0"/>
        <v>0</v>
      </c>
    </row>
    <row r="48" spans="1:16" x14ac:dyDescent="0.25">
      <c r="A48" s="111"/>
      <c r="B48" s="112"/>
      <c r="C48" s="1" t="s">
        <v>4</v>
      </c>
      <c r="D48" s="113"/>
      <c r="E48" s="115"/>
      <c r="F48" s="42"/>
      <c r="G48" s="42"/>
      <c r="H48" s="42"/>
      <c r="I48" s="42"/>
      <c r="J48" s="42"/>
      <c r="K48" s="18">
        <f>IF(D47&gt;0,ROUND($E47/$D47*F48,0),0)</f>
        <v>0</v>
      </c>
      <c r="L48" s="18">
        <f>IF($D$47&gt;0,ROUND($E47/$D47*G48*$B$5^(L$10-1),0),0)</f>
        <v>0</v>
      </c>
      <c r="M48" s="18">
        <f t="shared" ref="M48:O48" si="36">IF($D$47&gt;0,ROUND($E47/$D47*H48*$B$5^(M$10-1),0),0)</f>
        <v>0</v>
      </c>
      <c r="N48" s="18">
        <f t="shared" si="36"/>
        <v>0</v>
      </c>
      <c r="O48" s="18">
        <f t="shared" si="36"/>
        <v>0</v>
      </c>
      <c r="P48" s="8">
        <f t="shared" si="0"/>
        <v>0</v>
      </c>
    </row>
    <row r="49" spans="1:17" ht="15" customHeight="1" x14ac:dyDescent="0.25">
      <c r="A49" s="117"/>
      <c r="B49" s="116" t="s">
        <v>148</v>
      </c>
      <c r="C49" s="22" t="s">
        <v>3</v>
      </c>
      <c r="D49" s="114"/>
      <c r="E49" s="114"/>
      <c r="F49" s="48"/>
      <c r="G49" s="48"/>
      <c r="H49" s="48"/>
      <c r="I49" s="48"/>
      <c r="J49" s="48"/>
      <c r="K49" s="23">
        <f>IF(D49&gt;0,ROUND($E49/$D49*F49,0),0)</f>
        <v>0</v>
      </c>
      <c r="L49" s="23">
        <f>IF($D$49&gt;0,ROUND($E49/$D49*G49*$B$5^(L$10-1),0),)</f>
        <v>0</v>
      </c>
      <c r="M49" s="23">
        <f t="shared" ref="M49:O49" si="37">IF($D$49&gt;0,ROUND($E49/$D49*H49*$B$5^(M$10-1),0),)</f>
        <v>0</v>
      </c>
      <c r="N49" s="23">
        <f t="shared" si="37"/>
        <v>0</v>
      </c>
      <c r="O49" s="23">
        <f t="shared" si="37"/>
        <v>0</v>
      </c>
      <c r="P49" s="24">
        <f t="shared" si="0"/>
        <v>0</v>
      </c>
    </row>
    <row r="50" spans="1:17" x14ac:dyDescent="0.25">
      <c r="A50" s="117"/>
      <c r="B50" s="116"/>
      <c r="C50" s="22" t="s">
        <v>4</v>
      </c>
      <c r="D50" s="114"/>
      <c r="E50" s="114"/>
      <c r="F50" s="48"/>
      <c r="G50" s="48"/>
      <c r="H50" s="48"/>
      <c r="I50" s="48"/>
      <c r="J50" s="48"/>
      <c r="K50" s="23">
        <f>IF(D49&gt;0,ROUND($E49/$D49*F50,0),0)</f>
        <v>0</v>
      </c>
      <c r="L50" s="23">
        <f>IF($D$49&gt;0,ROUND($E49/$D49*G50*$B$5^(L$10-1),0),0)</f>
        <v>0</v>
      </c>
      <c r="M50" s="23">
        <f t="shared" ref="M50:O50" si="38">IF($D$49&gt;0,ROUND($E49/$D49*H50*$B$5^(M$10-1),0),0)</f>
        <v>0</v>
      </c>
      <c r="N50" s="23">
        <f t="shared" si="38"/>
        <v>0</v>
      </c>
      <c r="O50" s="23">
        <f t="shared" si="38"/>
        <v>0</v>
      </c>
      <c r="P50" s="24">
        <f t="shared" si="0"/>
        <v>0</v>
      </c>
    </row>
    <row r="51" spans="1:17" x14ac:dyDescent="0.25">
      <c r="B51" s="88" t="s">
        <v>14</v>
      </c>
      <c r="C51" s="1" t="s">
        <v>3</v>
      </c>
      <c r="D51" s="46"/>
      <c r="E51" s="46"/>
      <c r="F51" s="42"/>
      <c r="G51" s="42"/>
      <c r="H51" s="42"/>
      <c r="I51" s="42"/>
      <c r="J51" s="42"/>
      <c r="K51" s="7">
        <f>IF(D51&gt;0,ROUND(($F51*$E51)/D51,0),0)</f>
        <v>0</v>
      </c>
      <c r="L51" s="7">
        <f>IF($D$51&gt;0,ROUND((G51*$E51*$B$5^(L$10-1))/$D$51,0),0)</f>
        <v>0</v>
      </c>
      <c r="M51" s="7">
        <f>IF($D$51&gt;0,ROUND((H51*$E51*$B$5^(M$10-1))/$D$51,0),0)</f>
        <v>0</v>
      </c>
      <c r="N51" s="7">
        <f>IF($D$51&gt;0,ROUND((I51*$E51*$B$5^(N$10-1))/$D$51,0),0)</f>
        <v>0</v>
      </c>
      <c r="O51" s="7">
        <f>IF($D$51&gt;0,ROUND((J51*$E51*$B$5^(O$10-1))/$D$51,0),0)</f>
        <v>0</v>
      </c>
      <c r="P51" s="8">
        <f t="shared" si="0"/>
        <v>0</v>
      </c>
    </row>
    <row r="52" spans="1:17" x14ac:dyDescent="0.25">
      <c r="A52" s="22"/>
      <c r="B52" s="89" t="s">
        <v>15</v>
      </c>
      <c r="C52" s="22" t="s">
        <v>6</v>
      </c>
      <c r="D52" s="49"/>
      <c r="E52" s="49"/>
      <c r="F52" s="48"/>
      <c r="G52" s="48"/>
      <c r="H52" s="48"/>
      <c r="I52" s="48"/>
      <c r="J52" s="48"/>
      <c r="K52" s="23">
        <f t="shared" ref="K52:K54" si="39">IF(D52&gt;0,ROUND(($F52*$E52)/D52,0),0)</f>
        <v>0</v>
      </c>
      <c r="L52" s="23">
        <f>IF($D$52&gt;0,ROUND((G52*$E52*$B$5^(L$10-1))/$D$52,0),0)</f>
        <v>0</v>
      </c>
      <c r="M52" s="23">
        <f>IF($D$52&gt;0,ROUND((H52*$E52*$B$5^(M$10-1))/$D$52,0),0)</f>
        <v>0</v>
      </c>
      <c r="N52" s="23">
        <f>IF($D$52&gt;0,ROUND((I52*$E52*$B$5^(N$10-1))/$D$52,0),0)</f>
        <v>0</v>
      </c>
      <c r="O52" s="23">
        <f>IF($D$52&gt;0,ROUND((J52*$E52*$B$5^(O$10-1))/$D$52,0),0)</f>
        <v>0</v>
      </c>
      <c r="P52" s="24">
        <f t="shared" si="0"/>
        <v>0</v>
      </c>
    </row>
    <row r="53" spans="1:17" x14ac:dyDescent="0.25">
      <c r="B53" s="88" t="s">
        <v>15</v>
      </c>
      <c r="C53" s="1" t="s">
        <v>6</v>
      </c>
      <c r="D53" s="46"/>
      <c r="E53" s="46"/>
      <c r="F53" s="42"/>
      <c r="G53" s="42"/>
      <c r="H53" s="42"/>
      <c r="I53" s="42"/>
      <c r="J53" s="42"/>
      <c r="K53" s="7">
        <f t="shared" si="39"/>
        <v>0</v>
      </c>
      <c r="L53" s="7">
        <f>IF($D$53&gt;0,ROUND((G53*$E53*$B$5^(L$10-1))/$D$53,0),0)</f>
        <v>0</v>
      </c>
      <c r="M53" s="7">
        <f>IF($D$53&gt;0,ROUND((H53*$E53*$B$5^(M$10-1))/$D$53,0),0)</f>
        <v>0</v>
      </c>
      <c r="N53" s="7">
        <f>IF($D$53&gt;0,ROUND((I53*$E53*$B$5^(N$10-1))/$D$53,0),0)</f>
        <v>0</v>
      </c>
      <c r="O53" s="7">
        <f>IF($D$53&gt;0,ROUND((J53*$E53*$B$5^(O$10-1))/$D$53,0),0)</f>
        <v>0</v>
      </c>
      <c r="P53" s="8">
        <f t="shared" si="0"/>
        <v>0</v>
      </c>
    </row>
    <row r="54" spans="1:17" x14ac:dyDescent="0.25">
      <c r="A54" s="22"/>
      <c r="B54" s="89" t="s">
        <v>16</v>
      </c>
      <c r="C54" s="22" t="s">
        <v>6</v>
      </c>
      <c r="D54" s="49"/>
      <c r="E54" s="49"/>
      <c r="F54" s="48"/>
      <c r="G54" s="48"/>
      <c r="H54" s="48"/>
      <c r="I54" s="48"/>
      <c r="J54" s="48"/>
      <c r="K54" s="23">
        <f t="shared" si="39"/>
        <v>0</v>
      </c>
      <c r="L54" s="23">
        <f>IF($D$54&gt;0,ROUND((G54*$E54*$B$5^(L$10-1))/$D$54,0),0)</f>
        <v>0</v>
      </c>
      <c r="M54" s="23">
        <f>IF($D$54&gt;0,ROUND((H54*$E54*$B$5^(M$10-1))/$D$54,0),0)</f>
        <v>0</v>
      </c>
      <c r="N54" s="23">
        <f>IF($D$54&gt;0,ROUND((I54*$E54*$B$5^(N$10-1))/$D$54,0),0)</f>
        <v>0</v>
      </c>
      <c r="O54" s="23">
        <f>IF($D$54&gt;0,ROUND((J54*$E54*$B$5^(O$10-1))/$D$54,0),0)</f>
        <v>0</v>
      </c>
      <c r="P54" s="24">
        <f t="shared" si="0"/>
        <v>0</v>
      </c>
    </row>
    <row r="55" spans="1:17" x14ac:dyDescent="0.25">
      <c r="B55" s="88" t="s">
        <v>16</v>
      </c>
      <c r="C55" s="1" t="s">
        <v>6</v>
      </c>
      <c r="D55" s="46"/>
      <c r="E55" s="46"/>
      <c r="F55" s="42"/>
      <c r="G55" s="42"/>
      <c r="H55" s="42"/>
      <c r="I55" s="42"/>
      <c r="J55" s="42"/>
      <c r="K55" s="7">
        <f>IF(D55&gt;0,ROUND(($F55*$E55)/D55,0),)</f>
        <v>0</v>
      </c>
      <c r="L55" s="7">
        <f>IF($D$55&gt;0,ROUND((G55*$E55*$B$5^(L$10-1))/$D$55,0),0)</f>
        <v>0</v>
      </c>
      <c r="M55" s="7">
        <f>IF($D$55&gt;0,ROUND((H55*$E55*$B$5^(M$10-1))/$D$55,0),0)</f>
        <v>0</v>
      </c>
      <c r="N55" s="7">
        <f>IF($D$55&gt;0,ROUND((I55*$E55*$B$5^(N$10-1))/$D$55,0),0)</f>
        <v>0</v>
      </c>
      <c r="O55" s="7">
        <f>IF($D$55&gt;0,ROUND((J55*$E55*$B$5^(O$10-1))/$D$55,0),0)</f>
        <v>0</v>
      </c>
      <c r="P55" s="8">
        <f t="shared" si="0"/>
        <v>0</v>
      </c>
      <c r="Q55" s="51" t="s">
        <v>114</v>
      </c>
    </row>
    <row r="56" spans="1:17" s="5" customFormat="1" x14ac:dyDescent="0.25">
      <c r="A56" s="35" t="s">
        <v>12</v>
      </c>
      <c r="B56" s="35"/>
      <c r="C56" s="35"/>
      <c r="D56" s="35"/>
      <c r="E56" s="35"/>
      <c r="F56" s="35"/>
      <c r="G56" s="35"/>
      <c r="H56" s="35"/>
      <c r="I56" s="35"/>
      <c r="J56" s="35"/>
      <c r="K56" s="36">
        <f t="shared" ref="K56:P56" si="40">SUM(K11:K55)</f>
        <v>0</v>
      </c>
      <c r="L56" s="36">
        <f t="shared" si="40"/>
        <v>0</v>
      </c>
      <c r="M56" s="36">
        <f t="shared" si="40"/>
        <v>0</v>
      </c>
      <c r="N56" s="36">
        <f t="shared" si="40"/>
        <v>0</v>
      </c>
      <c r="O56" s="36">
        <f t="shared" si="40"/>
        <v>0</v>
      </c>
      <c r="P56" s="37">
        <f t="shared" si="40"/>
        <v>0</v>
      </c>
      <c r="Q56" s="50">
        <f>SUM(K56:O56)</f>
        <v>0</v>
      </c>
    </row>
    <row r="58" spans="1:17" x14ac:dyDescent="0.25">
      <c r="A58" s="5" t="s">
        <v>17</v>
      </c>
      <c r="K58" s="3" t="s">
        <v>71</v>
      </c>
      <c r="L58" s="3" t="s">
        <v>72</v>
      </c>
      <c r="M58" s="3" t="s">
        <v>73</v>
      </c>
      <c r="N58" s="3" t="s">
        <v>74</v>
      </c>
      <c r="O58" s="3" t="s">
        <v>75</v>
      </c>
      <c r="P58" s="19" t="s">
        <v>76</v>
      </c>
    </row>
    <row r="59" spans="1:17" x14ac:dyDescent="0.25">
      <c r="A59" s="111">
        <f>A11</f>
        <v>0</v>
      </c>
      <c r="B59" s="112" t="str">
        <f>B11</f>
        <v>PI</v>
      </c>
      <c r="C59" s="1" t="str">
        <f>C11</f>
        <v>Academic</v>
      </c>
      <c r="D59" s="113"/>
      <c r="E59" s="113"/>
      <c r="K59" s="3">
        <f t="shared" ref="K59:K99" si="41">ROUND(IF($C59="Academic",K11*$E$5,IF($C59="Summer",K11*$E$6,IF($C59="Staff",K11*$G$5,IF($C59="Student",K11*$G$6,0)))),0)</f>
        <v>0</v>
      </c>
      <c r="L59" s="3">
        <f t="shared" ref="L59:O59" si="42">ROUND(IF($C59="Academic",L11*$E$5,IF($C59="Summer",L11*$E$6,IF($C59="Staff",L11*$G$5,IF($C59="Student",L11*$G$6,0)))),0)</f>
        <v>0</v>
      </c>
      <c r="M59" s="3">
        <f t="shared" si="42"/>
        <v>0</v>
      </c>
      <c r="N59" s="3">
        <f t="shared" si="42"/>
        <v>0</v>
      </c>
      <c r="O59" s="3">
        <f t="shared" si="42"/>
        <v>0</v>
      </c>
      <c r="P59" s="19">
        <f>SUM(K59:O59)</f>
        <v>0</v>
      </c>
    </row>
    <row r="60" spans="1:17" x14ac:dyDescent="0.25">
      <c r="A60" s="111"/>
      <c r="B60" s="112"/>
      <c r="C60" s="1" t="str">
        <f t="shared" ref="C60:C98" si="43">C12</f>
        <v>Summer</v>
      </c>
      <c r="D60" s="113"/>
      <c r="E60" s="113"/>
      <c r="K60" s="3">
        <f t="shared" si="41"/>
        <v>0</v>
      </c>
      <c r="L60" s="3">
        <f t="shared" ref="L60:O60" si="44">ROUND(IF($C60="Academic",L12*$E$5,IF($C60="Summer",L12*$E$6,IF($C60="Staff",L12*$G$5,IF($C60="Student",L12*$G$6,0)))),0)</f>
        <v>0</v>
      </c>
      <c r="M60" s="3">
        <f t="shared" si="44"/>
        <v>0</v>
      </c>
      <c r="N60" s="3">
        <f t="shared" si="44"/>
        <v>0</v>
      </c>
      <c r="O60" s="3">
        <f t="shared" si="44"/>
        <v>0</v>
      </c>
      <c r="P60" s="19">
        <f t="shared" ref="P60:P103" si="45">SUM(K60:O60)</f>
        <v>0</v>
      </c>
    </row>
    <row r="61" spans="1:17" x14ac:dyDescent="0.25">
      <c r="A61" s="117">
        <f t="shared" ref="A61:B61" si="46">A13</f>
        <v>0</v>
      </c>
      <c r="B61" s="116" t="str">
        <f t="shared" si="46"/>
        <v>Co-PI 1</v>
      </c>
      <c r="C61" s="22" t="str">
        <f t="shared" si="43"/>
        <v>Academic</v>
      </c>
      <c r="D61" s="114"/>
      <c r="E61" s="114"/>
      <c r="F61" s="22"/>
      <c r="G61" s="22"/>
      <c r="H61" s="22"/>
      <c r="I61" s="22"/>
      <c r="J61" s="22"/>
      <c r="K61" s="52">
        <f t="shared" si="41"/>
        <v>0</v>
      </c>
      <c r="L61" s="52">
        <f t="shared" ref="L61:O61" si="47">ROUND(IF($C61="Academic",L13*$E$5,IF($C61="Summer",L13*$E$6,IF($C61="Staff",L13*$G$5,IF($C61="Student",L13*$G$6,0)))),0)</f>
        <v>0</v>
      </c>
      <c r="M61" s="52">
        <f t="shared" si="47"/>
        <v>0</v>
      </c>
      <c r="N61" s="52">
        <f t="shared" si="47"/>
        <v>0</v>
      </c>
      <c r="O61" s="52">
        <f t="shared" si="47"/>
        <v>0</v>
      </c>
      <c r="P61" s="53">
        <f t="shared" si="45"/>
        <v>0</v>
      </c>
    </row>
    <row r="62" spans="1:17" x14ac:dyDescent="0.25">
      <c r="A62" s="117"/>
      <c r="B62" s="116"/>
      <c r="C62" s="22" t="str">
        <f t="shared" si="43"/>
        <v>Summer</v>
      </c>
      <c r="D62" s="114"/>
      <c r="E62" s="114"/>
      <c r="F62" s="22"/>
      <c r="G62" s="22"/>
      <c r="H62" s="22"/>
      <c r="I62" s="22"/>
      <c r="J62" s="22"/>
      <c r="K62" s="52">
        <f t="shared" si="41"/>
        <v>0</v>
      </c>
      <c r="L62" s="52">
        <f t="shared" ref="L62:O62" si="48">ROUND(IF($C62="Academic",L14*$E$5,IF($C62="Summer",L14*$E$6,IF($C62="Staff",L14*$G$5,IF($C62="Student",L14*$G$6,0)))),0)</f>
        <v>0</v>
      </c>
      <c r="M62" s="52">
        <f t="shared" si="48"/>
        <v>0</v>
      </c>
      <c r="N62" s="52">
        <f t="shared" si="48"/>
        <v>0</v>
      </c>
      <c r="O62" s="52">
        <f t="shared" si="48"/>
        <v>0</v>
      </c>
      <c r="P62" s="53">
        <f t="shared" si="45"/>
        <v>0</v>
      </c>
    </row>
    <row r="63" spans="1:17" x14ac:dyDescent="0.25">
      <c r="A63" s="111">
        <f t="shared" ref="A63:B63" si="49">A15</f>
        <v>0</v>
      </c>
      <c r="B63" s="112" t="str">
        <f t="shared" si="49"/>
        <v>Co-PI 2</v>
      </c>
      <c r="C63" s="1" t="str">
        <f t="shared" si="43"/>
        <v>Academic</v>
      </c>
      <c r="D63" s="113"/>
      <c r="E63" s="113"/>
      <c r="K63" s="3">
        <f t="shared" si="41"/>
        <v>0</v>
      </c>
      <c r="L63" s="3">
        <f t="shared" ref="L63:O63" si="50">ROUND(IF($C63="Academic",L15*$E$5,IF($C63="Summer",L15*$E$6,IF($C63="Staff",L15*$G$5,IF($C63="Student",L15*$G$6,0)))),0)</f>
        <v>0</v>
      </c>
      <c r="M63" s="3">
        <f t="shared" si="50"/>
        <v>0</v>
      </c>
      <c r="N63" s="3">
        <f t="shared" si="50"/>
        <v>0</v>
      </c>
      <c r="O63" s="3">
        <f t="shared" si="50"/>
        <v>0</v>
      </c>
      <c r="P63" s="19">
        <f t="shared" si="45"/>
        <v>0</v>
      </c>
    </row>
    <row r="64" spans="1:17" x14ac:dyDescent="0.25">
      <c r="A64" s="111"/>
      <c r="B64" s="112"/>
      <c r="C64" s="1" t="str">
        <f t="shared" si="43"/>
        <v>Summer</v>
      </c>
      <c r="D64" s="113"/>
      <c r="E64" s="113"/>
      <c r="K64" s="3">
        <f t="shared" si="41"/>
        <v>0</v>
      </c>
      <c r="L64" s="3">
        <f t="shared" ref="L64:O64" si="51">ROUND(IF($C64="Academic",L16*$E$5,IF($C64="Summer",L16*$E$6,IF($C64="Staff",L16*$G$5,IF($C64="Student",L16*$G$6,0)))),0)</f>
        <v>0</v>
      </c>
      <c r="M64" s="3">
        <f t="shared" si="51"/>
        <v>0</v>
      </c>
      <c r="N64" s="3">
        <f t="shared" si="51"/>
        <v>0</v>
      </c>
      <c r="O64" s="3">
        <f t="shared" si="51"/>
        <v>0</v>
      </c>
      <c r="P64" s="19">
        <f t="shared" si="45"/>
        <v>0</v>
      </c>
    </row>
    <row r="65" spans="1:16" x14ac:dyDescent="0.25">
      <c r="A65" s="117">
        <f t="shared" ref="A65:B65" si="52">A17</f>
        <v>0</v>
      </c>
      <c r="B65" s="116" t="str">
        <f t="shared" si="52"/>
        <v>Co-PI 3</v>
      </c>
      <c r="C65" s="22" t="str">
        <f t="shared" si="43"/>
        <v>Academic</v>
      </c>
      <c r="D65" s="114"/>
      <c r="E65" s="114"/>
      <c r="F65" s="22"/>
      <c r="G65" s="22"/>
      <c r="H65" s="22"/>
      <c r="I65" s="22"/>
      <c r="J65" s="22"/>
      <c r="K65" s="52">
        <f t="shared" si="41"/>
        <v>0</v>
      </c>
      <c r="L65" s="52">
        <f t="shared" ref="L65:O65" si="53">ROUND(IF($C65="Academic",L17*$E$5,IF($C65="Summer",L17*$E$6,IF($C65="Staff",L17*$G$5,IF($C65="Student",L17*$G$6,0)))),0)</f>
        <v>0</v>
      </c>
      <c r="M65" s="52">
        <f t="shared" si="53"/>
        <v>0</v>
      </c>
      <c r="N65" s="52">
        <f t="shared" si="53"/>
        <v>0</v>
      </c>
      <c r="O65" s="52">
        <f t="shared" si="53"/>
        <v>0</v>
      </c>
      <c r="P65" s="53">
        <f t="shared" si="45"/>
        <v>0</v>
      </c>
    </row>
    <row r="66" spans="1:16" x14ac:dyDescent="0.25">
      <c r="A66" s="117"/>
      <c r="B66" s="116"/>
      <c r="C66" s="22" t="str">
        <f t="shared" si="43"/>
        <v>Summer</v>
      </c>
      <c r="D66" s="114"/>
      <c r="E66" s="114"/>
      <c r="F66" s="22"/>
      <c r="G66" s="22"/>
      <c r="H66" s="22"/>
      <c r="I66" s="22"/>
      <c r="J66" s="22"/>
      <c r="K66" s="52">
        <f t="shared" si="41"/>
        <v>0</v>
      </c>
      <c r="L66" s="52">
        <f t="shared" ref="L66:O66" si="54">ROUND(IF($C66="Academic",L18*$E$5,IF($C66="Summer",L18*$E$6,IF($C66="Staff",L18*$G$5,IF($C66="Student",L18*$G$6,0)))),0)</f>
        <v>0</v>
      </c>
      <c r="M66" s="52">
        <f t="shared" si="54"/>
        <v>0</v>
      </c>
      <c r="N66" s="52">
        <f t="shared" si="54"/>
        <v>0</v>
      </c>
      <c r="O66" s="52">
        <f t="shared" si="54"/>
        <v>0</v>
      </c>
      <c r="P66" s="53">
        <f t="shared" si="45"/>
        <v>0</v>
      </c>
    </row>
    <row r="67" spans="1:16" x14ac:dyDescent="0.25">
      <c r="A67" s="111">
        <f t="shared" ref="A67:B67" si="55">A19</f>
        <v>0</v>
      </c>
      <c r="B67" s="112" t="str">
        <f t="shared" si="55"/>
        <v>Co-PI 4</v>
      </c>
      <c r="C67" s="1" t="str">
        <f t="shared" si="43"/>
        <v>Academic</v>
      </c>
      <c r="D67" s="113"/>
      <c r="E67" s="113"/>
      <c r="K67" s="3">
        <f t="shared" si="41"/>
        <v>0</v>
      </c>
      <c r="L67" s="3">
        <f t="shared" ref="L67:O67" si="56">ROUND(IF($C67="Academic",L19*$E$5,IF($C67="Summer",L19*$E$6,IF($C67="Staff",L19*$G$5,IF($C67="Student",L19*$G$6,0)))),0)</f>
        <v>0</v>
      </c>
      <c r="M67" s="3">
        <f t="shared" si="56"/>
        <v>0</v>
      </c>
      <c r="N67" s="3">
        <f t="shared" si="56"/>
        <v>0</v>
      </c>
      <c r="O67" s="3">
        <f t="shared" si="56"/>
        <v>0</v>
      </c>
      <c r="P67" s="19">
        <f t="shared" si="45"/>
        <v>0</v>
      </c>
    </row>
    <row r="68" spans="1:16" x14ac:dyDescent="0.25">
      <c r="A68" s="111"/>
      <c r="B68" s="112"/>
      <c r="C68" s="1" t="str">
        <f t="shared" si="43"/>
        <v>Summer</v>
      </c>
      <c r="D68" s="113"/>
      <c r="E68" s="113"/>
      <c r="K68" s="3">
        <f t="shared" si="41"/>
        <v>0</v>
      </c>
      <c r="L68" s="3">
        <f t="shared" ref="L68:O68" si="57">ROUND(IF($C68="Academic",L20*$E$5,IF($C68="Summer",L20*$E$6,IF($C68="Staff",L20*$G$5,IF($C68="Student",L20*$G$6,0)))),0)</f>
        <v>0</v>
      </c>
      <c r="M68" s="3">
        <f t="shared" si="57"/>
        <v>0</v>
      </c>
      <c r="N68" s="3">
        <f t="shared" si="57"/>
        <v>0</v>
      </c>
      <c r="O68" s="3">
        <f t="shared" si="57"/>
        <v>0</v>
      </c>
      <c r="P68" s="19">
        <f t="shared" si="45"/>
        <v>0</v>
      </c>
    </row>
    <row r="69" spans="1:16" x14ac:dyDescent="0.25">
      <c r="A69" s="117">
        <f t="shared" ref="A69:B69" si="58">A21</f>
        <v>0</v>
      </c>
      <c r="B69" s="116" t="str">
        <f t="shared" si="58"/>
        <v>Senior / Key Person 1</v>
      </c>
      <c r="C69" s="22" t="str">
        <f t="shared" si="43"/>
        <v>Academic</v>
      </c>
      <c r="D69" s="114"/>
      <c r="E69" s="114"/>
      <c r="F69" s="22"/>
      <c r="G69" s="22"/>
      <c r="H69" s="22"/>
      <c r="I69" s="22"/>
      <c r="J69" s="22"/>
      <c r="K69" s="52">
        <f t="shared" si="41"/>
        <v>0</v>
      </c>
      <c r="L69" s="52">
        <f t="shared" ref="L69:O69" si="59">ROUND(IF($C69="Academic",L21*$E$5,IF($C69="Summer",L21*$E$6,IF($C69="Staff",L21*$G$5,IF($C69="Student",L21*$G$6,0)))),0)</f>
        <v>0</v>
      </c>
      <c r="M69" s="52">
        <f t="shared" si="59"/>
        <v>0</v>
      </c>
      <c r="N69" s="52">
        <f t="shared" si="59"/>
        <v>0</v>
      </c>
      <c r="O69" s="52">
        <f t="shared" si="59"/>
        <v>0</v>
      </c>
      <c r="P69" s="53">
        <f t="shared" si="45"/>
        <v>0</v>
      </c>
    </row>
    <row r="70" spans="1:16" x14ac:dyDescent="0.25">
      <c r="A70" s="117"/>
      <c r="B70" s="116"/>
      <c r="C70" s="22" t="str">
        <f t="shared" si="43"/>
        <v>Summer</v>
      </c>
      <c r="D70" s="114"/>
      <c r="E70" s="114"/>
      <c r="F70" s="22"/>
      <c r="G70" s="22"/>
      <c r="H70" s="22"/>
      <c r="I70" s="22"/>
      <c r="J70" s="22"/>
      <c r="K70" s="52">
        <f t="shared" si="41"/>
        <v>0</v>
      </c>
      <c r="L70" s="52">
        <f t="shared" ref="L70:O70" si="60">ROUND(IF($C70="Academic",L22*$E$5,IF($C70="Summer",L22*$E$6,IF($C70="Staff",L22*$G$5,IF($C70="Student",L22*$G$6,0)))),0)</f>
        <v>0</v>
      </c>
      <c r="M70" s="52">
        <f t="shared" si="60"/>
        <v>0</v>
      </c>
      <c r="N70" s="52">
        <f t="shared" si="60"/>
        <v>0</v>
      </c>
      <c r="O70" s="52">
        <f t="shared" si="60"/>
        <v>0</v>
      </c>
      <c r="P70" s="53">
        <f t="shared" si="45"/>
        <v>0</v>
      </c>
    </row>
    <row r="71" spans="1:16" x14ac:dyDescent="0.25">
      <c r="A71" s="111">
        <f t="shared" ref="A71:B71" si="61">A23</f>
        <v>0</v>
      </c>
      <c r="B71" s="112" t="str">
        <f t="shared" si="61"/>
        <v>Senior / Key Person 2</v>
      </c>
      <c r="C71" s="1" t="str">
        <f t="shared" si="43"/>
        <v>Academic</v>
      </c>
      <c r="D71" s="113"/>
      <c r="E71" s="113"/>
      <c r="K71" s="3">
        <f t="shared" si="41"/>
        <v>0</v>
      </c>
      <c r="L71" s="3">
        <f t="shared" ref="L71:O71" si="62">ROUND(IF($C71="Academic",L23*$E$5,IF($C71="Summer",L23*$E$6,IF($C71="Staff",L23*$G$5,IF($C71="Student",L23*$G$6,0)))),0)</f>
        <v>0</v>
      </c>
      <c r="M71" s="3">
        <f t="shared" si="62"/>
        <v>0</v>
      </c>
      <c r="N71" s="3">
        <f t="shared" si="62"/>
        <v>0</v>
      </c>
      <c r="O71" s="3">
        <f t="shared" si="62"/>
        <v>0</v>
      </c>
      <c r="P71" s="19">
        <f t="shared" si="45"/>
        <v>0</v>
      </c>
    </row>
    <row r="72" spans="1:16" x14ac:dyDescent="0.25">
      <c r="A72" s="111"/>
      <c r="B72" s="112"/>
      <c r="C72" s="1" t="str">
        <f t="shared" si="43"/>
        <v>Summer</v>
      </c>
      <c r="D72" s="113"/>
      <c r="E72" s="113"/>
      <c r="K72" s="3">
        <f t="shared" si="41"/>
        <v>0</v>
      </c>
      <c r="L72" s="3">
        <f t="shared" ref="L72:O72" si="63">ROUND(IF($C72="Academic",L24*$E$5,IF($C72="Summer",L24*$E$6,IF($C72="Staff",L24*$G$5,IF($C72="Student",L24*$G$6,0)))),0)</f>
        <v>0</v>
      </c>
      <c r="M72" s="3">
        <f t="shared" si="63"/>
        <v>0</v>
      </c>
      <c r="N72" s="3">
        <f t="shared" si="63"/>
        <v>0</v>
      </c>
      <c r="O72" s="3">
        <f t="shared" si="63"/>
        <v>0</v>
      </c>
      <c r="P72" s="19">
        <f t="shared" si="45"/>
        <v>0</v>
      </c>
    </row>
    <row r="73" spans="1:16" x14ac:dyDescent="0.25">
      <c r="A73" s="117">
        <f t="shared" ref="A73:B73" si="64">A25</f>
        <v>0</v>
      </c>
      <c r="B73" s="116" t="str">
        <f t="shared" si="64"/>
        <v>Senior / Key Person 3</v>
      </c>
      <c r="C73" s="22" t="str">
        <f t="shared" si="43"/>
        <v>Academic</v>
      </c>
      <c r="D73" s="114"/>
      <c r="E73" s="114"/>
      <c r="F73" s="22"/>
      <c r="G73" s="22"/>
      <c r="H73" s="22"/>
      <c r="I73" s="22"/>
      <c r="J73" s="22"/>
      <c r="K73" s="52">
        <f t="shared" si="41"/>
        <v>0</v>
      </c>
      <c r="L73" s="52">
        <f t="shared" ref="L73:O73" si="65">ROUND(IF($C73="Academic",L25*$E$5,IF($C73="Summer",L25*$E$6,IF($C73="Staff",L25*$G$5,IF($C73="Student",L25*$G$6,0)))),0)</f>
        <v>0</v>
      </c>
      <c r="M73" s="52">
        <f t="shared" si="65"/>
        <v>0</v>
      </c>
      <c r="N73" s="52">
        <f t="shared" si="65"/>
        <v>0</v>
      </c>
      <c r="O73" s="52">
        <f t="shared" si="65"/>
        <v>0</v>
      </c>
      <c r="P73" s="53">
        <f t="shared" si="45"/>
        <v>0</v>
      </c>
    </row>
    <row r="74" spans="1:16" x14ac:dyDescent="0.25">
      <c r="A74" s="117"/>
      <c r="B74" s="116"/>
      <c r="C74" s="22" t="str">
        <f t="shared" si="43"/>
        <v>Summer</v>
      </c>
      <c r="D74" s="114"/>
      <c r="E74" s="114"/>
      <c r="F74" s="22"/>
      <c r="G74" s="22"/>
      <c r="H74" s="22"/>
      <c r="I74" s="22"/>
      <c r="J74" s="22"/>
      <c r="K74" s="52">
        <f t="shared" si="41"/>
        <v>0</v>
      </c>
      <c r="L74" s="52">
        <f t="shared" ref="L74:O74" si="66">ROUND(IF($C74="Academic",L26*$E$5,IF($C74="Summer",L26*$E$6,IF($C74="Staff",L26*$G$5,IF($C74="Student",L26*$G$6,0)))),0)</f>
        <v>0</v>
      </c>
      <c r="M74" s="52">
        <f t="shared" si="66"/>
        <v>0</v>
      </c>
      <c r="N74" s="52">
        <f t="shared" si="66"/>
        <v>0</v>
      </c>
      <c r="O74" s="52">
        <f t="shared" si="66"/>
        <v>0</v>
      </c>
      <c r="P74" s="53">
        <f t="shared" si="45"/>
        <v>0</v>
      </c>
    </row>
    <row r="75" spans="1:16" x14ac:dyDescent="0.25">
      <c r="A75" s="111">
        <f t="shared" ref="A75:B75" si="67">A27</f>
        <v>0</v>
      </c>
      <c r="B75" s="112" t="str">
        <f t="shared" si="67"/>
        <v>Senior / Key Person 4</v>
      </c>
      <c r="C75" s="1" t="str">
        <f t="shared" si="43"/>
        <v>Academic</v>
      </c>
      <c r="D75" s="113"/>
      <c r="E75" s="113"/>
      <c r="K75" s="3">
        <f t="shared" si="41"/>
        <v>0</v>
      </c>
      <c r="L75" s="3">
        <f t="shared" ref="L75:O75" si="68">ROUND(IF($C75="Academic",L27*$E$5,IF($C75="Summer",L27*$E$6,IF($C75="Staff",L27*$G$5,IF($C75="Student",L27*$G$6,0)))),0)</f>
        <v>0</v>
      </c>
      <c r="M75" s="3">
        <f t="shared" si="68"/>
        <v>0</v>
      </c>
      <c r="N75" s="3">
        <f t="shared" si="68"/>
        <v>0</v>
      </c>
      <c r="O75" s="3">
        <f t="shared" si="68"/>
        <v>0</v>
      </c>
      <c r="P75" s="19">
        <f t="shared" si="45"/>
        <v>0</v>
      </c>
    </row>
    <row r="76" spans="1:16" x14ac:dyDescent="0.25">
      <c r="A76" s="111"/>
      <c r="B76" s="112"/>
      <c r="C76" s="1" t="str">
        <f t="shared" si="43"/>
        <v>Summer</v>
      </c>
      <c r="D76" s="113"/>
      <c r="E76" s="113"/>
      <c r="K76" s="3">
        <f t="shared" si="41"/>
        <v>0</v>
      </c>
      <c r="L76" s="3">
        <f t="shared" ref="L76:O76" si="69">ROUND(IF($C76="Academic",L28*$E$5,IF($C76="Summer",L28*$E$6,IF($C76="Staff",L28*$G$5,IF($C76="Student",L28*$G$6,0)))),0)</f>
        <v>0</v>
      </c>
      <c r="M76" s="3">
        <f t="shared" si="69"/>
        <v>0</v>
      </c>
      <c r="N76" s="3">
        <f t="shared" si="69"/>
        <v>0</v>
      </c>
      <c r="O76" s="3">
        <f t="shared" si="69"/>
        <v>0</v>
      </c>
      <c r="P76" s="19">
        <f t="shared" si="45"/>
        <v>0</v>
      </c>
    </row>
    <row r="77" spans="1:16" x14ac:dyDescent="0.25">
      <c r="A77" s="117">
        <f t="shared" ref="A77:B77" si="70">A29</f>
        <v>0</v>
      </c>
      <c r="B77" s="116" t="str">
        <f t="shared" si="70"/>
        <v>Senior / Key Person 5</v>
      </c>
      <c r="C77" s="22" t="str">
        <f t="shared" si="43"/>
        <v>Academic</v>
      </c>
      <c r="D77" s="114"/>
      <c r="E77" s="114"/>
      <c r="F77" s="22"/>
      <c r="G77" s="22"/>
      <c r="H77" s="22"/>
      <c r="I77" s="22"/>
      <c r="J77" s="22"/>
      <c r="K77" s="52">
        <f t="shared" si="41"/>
        <v>0</v>
      </c>
      <c r="L77" s="52">
        <f t="shared" ref="L77:O77" si="71">ROUND(IF($C77="Academic",L29*$E$5,IF($C77="Summer",L29*$E$6,IF($C77="Staff",L29*$G$5,IF($C77="Student",L29*$G$6,0)))),0)</f>
        <v>0</v>
      </c>
      <c r="M77" s="52">
        <f t="shared" si="71"/>
        <v>0</v>
      </c>
      <c r="N77" s="52">
        <f t="shared" si="71"/>
        <v>0</v>
      </c>
      <c r="O77" s="52">
        <f t="shared" si="71"/>
        <v>0</v>
      </c>
      <c r="P77" s="53">
        <f t="shared" si="45"/>
        <v>0</v>
      </c>
    </row>
    <row r="78" spans="1:16" x14ac:dyDescent="0.25">
      <c r="A78" s="117"/>
      <c r="B78" s="116"/>
      <c r="C78" s="22" t="str">
        <f t="shared" si="43"/>
        <v>Summer</v>
      </c>
      <c r="D78" s="114"/>
      <c r="E78" s="114"/>
      <c r="F78" s="22"/>
      <c r="G78" s="22"/>
      <c r="H78" s="22"/>
      <c r="I78" s="22"/>
      <c r="J78" s="22"/>
      <c r="K78" s="52">
        <f t="shared" si="41"/>
        <v>0</v>
      </c>
      <c r="L78" s="52">
        <f t="shared" ref="L78:O78" si="72">ROUND(IF($C78="Academic",L30*$E$5,IF($C78="Summer",L30*$E$6,IF($C78="Staff",L30*$G$5,IF($C78="Student",L30*$G$6,0)))),0)</f>
        <v>0</v>
      </c>
      <c r="M78" s="52">
        <f t="shared" si="72"/>
        <v>0</v>
      </c>
      <c r="N78" s="52">
        <f t="shared" si="72"/>
        <v>0</v>
      </c>
      <c r="O78" s="52">
        <f t="shared" si="72"/>
        <v>0</v>
      </c>
      <c r="P78" s="53">
        <f t="shared" si="45"/>
        <v>0</v>
      </c>
    </row>
    <row r="79" spans="1:16" x14ac:dyDescent="0.25">
      <c r="A79" s="111">
        <f t="shared" ref="A79:B79" si="73">A31</f>
        <v>0</v>
      </c>
      <c r="B79" s="112" t="str">
        <f t="shared" si="73"/>
        <v>Senior / Key Person 6</v>
      </c>
      <c r="C79" s="1" t="str">
        <f t="shared" si="43"/>
        <v>Academic</v>
      </c>
      <c r="D79" s="113"/>
      <c r="E79" s="113"/>
      <c r="K79" s="3">
        <f t="shared" si="41"/>
        <v>0</v>
      </c>
      <c r="L79" s="3">
        <f t="shared" ref="L79:O79" si="74">ROUND(IF($C79="Academic",L31*$E$5,IF($C79="Summer",L31*$E$6,IF($C79="Staff",L31*$G$5,IF($C79="Student",L31*$G$6,0)))),0)</f>
        <v>0</v>
      </c>
      <c r="M79" s="3">
        <f t="shared" si="74"/>
        <v>0</v>
      </c>
      <c r="N79" s="3">
        <f t="shared" si="74"/>
        <v>0</v>
      </c>
      <c r="O79" s="3">
        <f t="shared" si="74"/>
        <v>0</v>
      </c>
      <c r="P79" s="19">
        <f t="shared" si="45"/>
        <v>0</v>
      </c>
    </row>
    <row r="80" spans="1:16" x14ac:dyDescent="0.25">
      <c r="A80" s="111"/>
      <c r="B80" s="112"/>
      <c r="C80" s="1" t="str">
        <f t="shared" si="43"/>
        <v>Summer</v>
      </c>
      <c r="D80" s="113"/>
      <c r="E80" s="113"/>
      <c r="K80" s="3">
        <f t="shared" si="41"/>
        <v>0</v>
      </c>
      <c r="L80" s="3">
        <f t="shared" ref="L80:O80" si="75">ROUND(IF($C80="Academic",L32*$E$5,IF($C80="Summer",L32*$E$6,IF($C80="Staff",L32*$G$5,IF($C80="Student",L32*$G$6,0)))),0)</f>
        <v>0</v>
      </c>
      <c r="M80" s="3">
        <f t="shared" si="75"/>
        <v>0</v>
      </c>
      <c r="N80" s="3">
        <f t="shared" si="75"/>
        <v>0</v>
      </c>
      <c r="O80" s="3">
        <f t="shared" si="75"/>
        <v>0</v>
      </c>
      <c r="P80" s="19">
        <f t="shared" si="45"/>
        <v>0</v>
      </c>
    </row>
    <row r="81" spans="1:16" x14ac:dyDescent="0.25">
      <c r="A81" s="117">
        <f t="shared" ref="A81:B81" si="76">A33</f>
        <v>0</v>
      </c>
      <c r="B81" s="116" t="str">
        <f t="shared" si="76"/>
        <v>Senior / Key Person 7</v>
      </c>
      <c r="C81" s="22" t="str">
        <f t="shared" si="43"/>
        <v>Academic</v>
      </c>
      <c r="D81" s="114"/>
      <c r="E81" s="114"/>
      <c r="F81" s="22"/>
      <c r="G81" s="22"/>
      <c r="H81" s="22"/>
      <c r="I81" s="22"/>
      <c r="J81" s="22"/>
      <c r="K81" s="52">
        <f t="shared" si="41"/>
        <v>0</v>
      </c>
      <c r="L81" s="52">
        <f t="shared" ref="L81:O81" si="77">ROUND(IF($C81="Academic",L33*$E$5,IF($C81="Summer",L33*$E$6,IF($C81="Staff",L33*$G$5,IF($C81="Student",L33*$G$6,0)))),0)</f>
        <v>0</v>
      </c>
      <c r="M81" s="52">
        <f t="shared" si="77"/>
        <v>0</v>
      </c>
      <c r="N81" s="52">
        <f t="shared" si="77"/>
        <v>0</v>
      </c>
      <c r="O81" s="52">
        <f t="shared" si="77"/>
        <v>0</v>
      </c>
      <c r="P81" s="53">
        <f t="shared" si="45"/>
        <v>0</v>
      </c>
    </row>
    <row r="82" spans="1:16" x14ac:dyDescent="0.25">
      <c r="A82" s="117"/>
      <c r="B82" s="116"/>
      <c r="C82" s="22" t="str">
        <f t="shared" si="43"/>
        <v>Summer</v>
      </c>
      <c r="D82" s="114"/>
      <c r="E82" s="114"/>
      <c r="F82" s="22"/>
      <c r="G82" s="22"/>
      <c r="H82" s="22"/>
      <c r="I82" s="22"/>
      <c r="J82" s="22"/>
      <c r="K82" s="52">
        <f t="shared" si="41"/>
        <v>0</v>
      </c>
      <c r="L82" s="52">
        <f t="shared" ref="L82:O82" si="78">ROUND(IF($C82="Academic",L34*$E$5,IF($C82="Summer",L34*$E$6,IF($C82="Staff",L34*$G$5,IF($C82="Student",L34*$G$6,0)))),0)</f>
        <v>0</v>
      </c>
      <c r="M82" s="52">
        <f t="shared" si="78"/>
        <v>0</v>
      </c>
      <c r="N82" s="52">
        <f t="shared" si="78"/>
        <v>0</v>
      </c>
      <c r="O82" s="52">
        <f t="shared" si="78"/>
        <v>0</v>
      </c>
      <c r="P82" s="53">
        <f t="shared" si="45"/>
        <v>0</v>
      </c>
    </row>
    <row r="83" spans="1:16" x14ac:dyDescent="0.25">
      <c r="A83" s="111">
        <f t="shared" ref="A83:B83" si="79">A35</f>
        <v>0</v>
      </c>
      <c r="B83" s="112" t="str">
        <f t="shared" si="79"/>
        <v>Senior / Key Person 8</v>
      </c>
      <c r="C83" s="1" t="str">
        <f t="shared" si="43"/>
        <v>Academic</v>
      </c>
      <c r="D83" s="113"/>
      <c r="E83" s="113"/>
      <c r="K83" s="3">
        <f t="shared" si="41"/>
        <v>0</v>
      </c>
      <c r="L83" s="3">
        <f t="shared" ref="L83:O83" si="80">ROUND(IF($C83="Academic",L35*$E$5,IF($C83="Summer",L35*$E$6,IF($C83="Staff",L35*$G$5,IF($C83="Student",L35*$G$6,0)))),0)</f>
        <v>0</v>
      </c>
      <c r="M83" s="3">
        <f t="shared" si="80"/>
        <v>0</v>
      </c>
      <c r="N83" s="3">
        <f t="shared" si="80"/>
        <v>0</v>
      </c>
      <c r="O83" s="3">
        <f t="shared" si="80"/>
        <v>0</v>
      </c>
      <c r="P83" s="19">
        <f t="shared" si="45"/>
        <v>0</v>
      </c>
    </row>
    <row r="84" spans="1:16" x14ac:dyDescent="0.25">
      <c r="A84" s="111"/>
      <c r="B84" s="112"/>
      <c r="C84" s="1" t="str">
        <f t="shared" si="43"/>
        <v>Summer</v>
      </c>
      <c r="D84" s="113"/>
      <c r="E84" s="113"/>
      <c r="K84" s="3">
        <f t="shared" si="41"/>
        <v>0</v>
      </c>
      <c r="L84" s="3">
        <f t="shared" ref="L84:O84" si="81">ROUND(IF($C84="Academic",L36*$E$5,IF($C84="Summer",L36*$E$6,IF($C84="Staff",L36*$G$5,IF($C84="Student",L36*$G$6,0)))),0)</f>
        <v>0</v>
      </c>
      <c r="M84" s="3">
        <f t="shared" si="81"/>
        <v>0</v>
      </c>
      <c r="N84" s="3">
        <f t="shared" si="81"/>
        <v>0</v>
      </c>
      <c r="O84" s="3">
        <f t="shared" si="81"/>
        <v>0</v>
      </c>
      <c r="P84" s="19">
        <f t="shared" si="45"/>
        <v>0</v>
      </c>
    </row>
    <row r="85" spans="1:16" x14ac:dyDescent="0.25">
      <c r="A85" s="117">
        <f t="shared" ref="A85:B85" si="82">A37</f>
        <v>0</v>
      </c>
      <c r="B85" s="116" t="str">
        <f t="shared" si="82"/>
        <v>Senior / Key Person 9</v>
      </c>
      <c r="C85" s="22" t="str">
        <f t="shared" si="43"/>
        <v>Academic</v>
      </c>
      <c r="D85" s="114"/>
      <c r="E85" s="114"/>
      <c r="F85" s="22"/>
      <c r="G85" s="22"/>
      <c r="H85" s="22"/>
      <c r="I85" s="22"/>
      <c r="J85" s="22"/>
      <c r="K85" s="52">
        <f t="shared" si="41"/>
        <v>0</v>
      </c>
      <c r="L85" s="52">
        <f t="shared" ref="L85:O85" si="83">ROUND(IF($C85="Academic",L37*$E$5,IF($C85="Summer",L37*$E$6,IF($C85="Staff",L37*$G$5,IF($C85="Student",L37*$G$6,0)))),0)</f>
        <v>0</v>
      </c>
      <c r="M85" s="52">
        <f t="shared" si="83"/>
        <v>0</v>
      </c>
      <c r="N85" s="52">
        <f t="shared" si="83"/>
        <v>0</v>
      </c>
      <c r="O85" s="52">
        <f t="shared" si="83"/>
        <v>0</v>
      </c>
      <c r="P85" s="53">
        <f t="shared" si="45"/>
        <v>0</v>
      </c>
    </row>
    <row r="86" spans="1:16" x14ac:dyDescent="0.25">
      <c r="A86" s="117"/>
      <c r="B86" s="116"/>
      <c r="C86" s="22" t="str">
        <f t="shared" si="43"/>
        <v>Summer</v>
      </c>
      <c r="D86" s="114"/>
      <c r="E86" s="114"/>
      <c r="F86" s="22"/>
      <c r="G86" s="22"/>
      <c r="H86" s="22"/>
      <c r="I86" s="22"/>
      <c r="J86" s="22"/>
      <c r="K86" s="52">
        <f t="shared" si="41"/>
        <v>0</v>
      </c>
      <c r="L86" s="52">
        <f t="shared" ref="L86:O86" si="84">ROUND(IF($C86="Academic",L38*$E$5,IF($C86="Summer",L38*$E$6,IF($C86="Staff",L38*$G$5,IF($C86="Student",L38*$G$6,0)))),0)</f>
        <v>0</v>
      </c>
      <c r="M86" s="52">
        <f t="shared" si="84"/>
        <v>0</v>
      </c>
      <c r="N86" s="52">
        <f t="shared" si="84"/>
        <v>0</v>
      </c>
      <c r="O86" s="52">
        <f t="shared" si="84"/>
        <v>0</v>
      </c>
      <c r="P86" s="53">
        <f t="shared" si="45"/>
        <v>0</v>
      </c>
    </row>
    <row r="87" spans="1:16" x14ac:dyDescent="0.25">
      <c r="A87" s="111">
        <f t="shared" ref="A87:B87" si="85">A39</f>
        <v>0</v>
      </c>
      <c r="B87" s="112" t="str">
        <f t="shared" si="85"/>
        <v>Senior / Key Person 10</v>
      </c>
      <c r="C87" s="1" t="str">
        <f t="shared" si="43"/>
        <v>Academic</v>
      </c>
      <c r="D87" s="113"/>
      <c r="E87" s="113"/>
      <c r="K87" s="3">
        <f t="shared" si="41"/>
        <v>0</v>
      </c>
      <c r="L87" s="3">
        <f t="shared" ref="L87:O87" si="86">ROUND(IF($C87="Academic",L39*$E$5,IF($C87="Summer",L39*$E$6,IF($C87="Staff",L39*$G$5,IF($C87="Student",L39*$G$6,0)))),0)</f>
        <v>0</v>
      </c>
      <c r="M87" s="3">
        <f t="shared" si="86"/>
        <v>0</v>
      </c>
      <c r="N87" s="3">
        <f t="shared" si="86"/>
        <v>0</v>
      </c>
      <c r="O87" s="3">
        <f t="shared" si="86"/>
        <v>0</v>
      </c>
      <c r="P87" s="19">
        <f t="shared" si="45"/>
        <v>0</v>
      </c>
    </row>
    <row r="88" spans="1:16" x14ac:dyDescent="0.25">
      <c r="A88" s="111"/>
      <c r="B88" s="112"/>
      <c r="C88" s="1" t="str">
        <f t="shared" si="43"/>
        <v>Summer</v>
      </c>
      <c r="D88" s="113"/>
      <c r="E88" s="113"/>
      <c r="K88" s="3">
        <f t="shared" si="41"/>
        <v>0</v>
      </c>
      <c r="L88" s="3">
        <f t="shared" ref="L88:O88" si="87">ROUND(IF($C88="Academic",L40*$E$5,IF($C88="Summer",L40*$E$6,IF($C88="Staff",L40*$G$5,IF($C88="Student",L40*$G$6,0)))),0)</f>
        <v>0</v>
      </c>
      <c r="M88" s="3">
        <f t="shared" si="87"/>
        <v>0</v>
      </c>
      <c r="N88" s="3">
        <f t="shared" si="87"/>
        <v>0</v>
      </c>
      <c r="O88" s="3">
        <f t="shared" si="87"/>
        <v>0</v>
      </c>
      <c r="P88" s="19">
        <f t="shared" si="45"/>
        <v>0</v>
      </c>
    </row>
    <row r="89" spans="1:16" x14ac:dyDescent="0.25">
      <c r="A89" s="117">
        <f t="shared" ref="A89:B89" si="88">A41</f>
        <v>0</v>
      </c>
      <c r="B89" s="116" t="str">
        <f t="shared" si="88"/>
        <v>Senior / Key Person 11</v>
      </c>
      <c r="C89" s="22" t="str">
        <f t="shared" si="43"/>
        <v>Academic</v>
      </c>
      <c r="D89" s="114"/>
      <c r="E89" s="114"/>
      <c r="F89" s="22"/>
      <c r="G89" s="22"/>
      <c r="H89" s="22"/>
      <c r="I89" s="22"/>
      <c r="J89" s="22"/>
      <c r="K89" s="52">
        <f t="shared" si="41"/>
        <v>0</v>
      </c>
      <c r="L89" s="52">
        <f t="shared" ref="L89:O89" si="89">ROUND(IF($C89="Academic",L41*$E$5,IF($C89="Summer",L41*$E$6,IF($C89="Staff",L41*$G$5,IF($C89="Student",L41*$G$6,0)))),0)</f>
        <v>0</v>
      </c>
      <c r="M89" s="52">
        <f t="shared" si="89"/>
        <v>0</v>
      </c>
      <c r="N89" s="52">
        <f t="shared" si="89"/>
        <v>0</v>
      </c>
      <c r="O89" s="52">
        <f t="shared" si="89"/>
        <v>0</v>
      </c>
      <c r="P89" s="53">
        <f t="shared" si="45"/>
        <v>0</v>
      </c>
    </row>
    <row r="90" spans="1:16" x14ac:dyDescent="0.25">
      <c r="A90" s="117"/>
      <c r="B90" s="116"/>
      <c r="C90" s="22" t="str">
        <f t="shared" si="43"/>
        <v>Summer</v>
      </c>
      <c r="D90" s="114"/>
      <c r="E90" s="114"/>
      <c r="F90" s="22"/>
      <c r="G90" s="22"/>
      <c r="H90" s="22"/>
      <c r="I90" s="22"/>
      <c r="J90" s="22"/>
      <c r="K90" s="52">
        <f t="shared" si="41"/>
        <v>0</v>
      </c>
      <c r="L90" s="52">
        <f t="shared" ref="L90:O90" si="90">ROUND(IF($C90="Academic",L42*$E$5,IF($C90="Summer",L42*$E$6,IF($C90="Staff",L42*$G$5,IF($C90="Student",L42*$G$6,0)))),0)</f>
        <v>0</v>
      </c>
      <c r="M90" s="52">
        <f t="shared" si="90"/>
        <v>0</v>
      </c>
      <c r="N90" s="52">
        <f t="shared" si="90"/>
        <v>0</v>
      </c>
      <c r="O90" s="52">
        <f t="shared" si="90"/>
        <v>0</v>
      </c>
      <c r="P90" s="53">
        <f t="shared" si="45"/>
        <v>0</v>
      </c>
    </row>
    <row r="91" spans="1:16" x14ac:dyDescent="0.25">
      <c r="A91" s="111">
        <f t="shared" ref="A91:B91" si="91">A43</f>
        <v>0</v>
      </c>
      <c r="B91" s="112" t="str">
        <f t="shared" si="91"/>
        <v>Senior / Key Person 12</v>
      </c>
      <c r="C91" s="1" t="str">
        <f t="shared" si="43"/>
        <v>Academic</v>
      </c>
      <c r="D91" s="113"/>
      <c r="E91" s="113"/>
      <c r="K91" s="3">
        <f t="shared" si="41"/>
        <v>0</v>
      </c>
      <c r="L91" s="3">
        <f t="shared" ref="L91:O91" si="92">ROUND(IF($C91="Academic",L43*$E$5,IF($C91="Summer",L43*$E$6,IF($C91="Staff",L43*$G$5,IF($C91="Student",L43*$G$6,0)))),0)</f>
        <v>0</v>
      </c>
      <c r="M91" s="3">
        <f t="shared" si="92"/>
        <v>0</v>
      </c>
      <c r="N91" s="3">
        <f t="shared" si="92"/>
        <v>0</v>
      </c>
      <c r="O91" s="3">
        <f t="shared" si="92"/>
        <v>0</v>
      </c>
      <c r="P91" s="19">
        <f t="shared" si="45"/>
        <v>0</v>
      </c>
    </row>
    <row r="92" spans="1:16" x14ac:dyDescent="0.25">
      <c r="A92" s="111"/>
      <c r="B92" s="112"/>
      <c r="C92" s="1" t="str">
        <f t="shared" si="43"/>
        <v>Summer</v>
      </c>
      <c r="D92" s="113"/>
      <c r="E92" s="113"/>
      <c r="K92" s="3">
        <f t="shared" si="41"/>
        <v>0</v>
      </c>
      <c r="L92" s="3">
        <f t="shared" ref="L92:O92" si="93">ROUND(IF($C92="Academic",L44*$E$5,IF($C92="Summer",L44*$E$6,IF($C92="Staff",L44*$G$5,IF($C92="Student",L44*$G$6,0)))),0)</f>
        <v>0</v>
      </c>
      <c r="M92" s="3">
        <f t="shared" si="93"/>
        <v>0</v>
      </c>
      <c r="N92" s="3">
        <f t="shared" si="93"/>
        <v>0</v>
      </c>
      <c r="O92" s="3">
        <f t="shared" si="93"/>
        <v>0</v>
      </c>
      <c r="P92" s="19">
        <f t="shared" si="45"/>
        <v>0</v>
      </c>
    </row>
    <row r="93" spans="1:16" x14ac:dyDescent="0.25">
      <c r="A93" s="117">
        <f t="shared" ref="A93:B93" si="94">A45</f>
        <v>0</v>
      </c>
      <c r="B93" s="116" t="str">
        <f t="shared" si="94"/>
        <v>Senior / Key Person 13</v>
      </c>
      <c r="C93" s="22" t="str">
        <f t="shared" si="43"/>
        <v>Academic</v>
      </c>
      <c r="D93" s="114"/>
      <c r="E93" s="114"/>
      <c r="F93" s="22"/>
      <c r="G93" s="22"/>
      <c r="H93" s="22"/>
      <c r="I93" s="22"/>
      <c r="J93" s="22"/>
      <c r="K93" s="52">
        <f t="shared" si="41"/>
        <v>0</v>
      </c>
      <c r="L93" s="52">
        <f t="shared" ref="L93:O93" si="95">ROUND(IF($C93="Academic",L45*$E$5,IF($C93="Summer",L45*$E$6,IF($C93="Staff",L45*$G$5,IF($C93="Student",L45*$G$6,0)))),0)</f>
        <v>0</v>
      </c>
      <c r="M93" s="52">
        <f t="shared" si="95"/>
        <v>0</v>
      </c>
      <c r="N93" s="52">
        <f t="shared" si="95"/>
        <v>0</v>
      </c>
      <c r="O93" s="52">
        <f t="shared" si="95"/>
        <v>0</v>
      </c>
      <c r="P93" s="53">
        <f t="shared" si="45"/>
        <v>0</v>
      </c>
    </row>
    <row r="94" spans="1:16" x14ac:dyDescent="0.25">
      <c r="A94" s="117"/>
      <c r="B94" s="116"/>
      <c r="C94" s="22" t="str">
        <f t="shared" si="43"/>
        <v>Summer</v>
      </c>
      <c r="D94" s="114"/>
      <c r="E94" s="114"/>
      <c r="F94" s="22"/>
      <c r="G94" s="22"/>
      <c r="H94" s="22"/>
      <c r="I94" s="22"/>
      <c r="J94" s="22"/>
      <c r="K94" s="52">
        <f t="shared" si="41"/>
        <v>0</v>
      </c>
      <c r="L94" s="52">
        <f t="shared" ref="L94:O94" si="96">ROUND(IF($C94="Academic",L46*$E$5,IF($C94="Summer",L46*$E$6,IF($C94="Staff",L46*$G$5,IF($C94="Student",L46*$G$6,0)))),0)</f>
        <v>0</v>
      </c>
      <c r="M94" s="52">
        <f t="shared" si="96"/>
        <v>0</v>
      </c>
      <c r="N94" s="52">
        <f t="shared" si="96"/>
        <v>0</v>
      </c>
      <c r="O94" s="52">
        <f t="shared" si="96"/>
        <v>0</v>
      </c>
      <c r="P94" s="53">
        <f t="shared" si="45"/>
        <v>0</v>
      </c>
    </row>
    <row r="95" spans="1:16" x14ac:dyDescent="0.25">
      <c r="A95" s="111">
        <f t="shared" ref="A95:B95" si="97">A47</f>
        <v>0</v>
      </c>
      <c r="B95" s="112" t="str">
        <f t="shared" si="97"/>
        <v>Senior / Key Person 14</v>
      </c>
      <c r="C95" s="1" t="str">
        <f t="shared" si="43"/>
        <v>Academic</v>
      </c>
      <c r="D95" s="113"/>
      <c r="E95" s="113"/>
      <c r="K95" s="3">
        <f t="shared" si="41"/>
        <v>0</v>
      </c>
      <c r="L95" s="3">
        <f t="shared" ref="L95:O95" si="98">ROUND(IF($C95="Academic",L47*$E$5,IF($C95="Summer",L47*$E$6,IF($C95="Staff",L47*$G$5,IF($C95="Student",L47*$G$6,0)))),0)</f>
        <v>0</v>
      </c>
      <c r="M95" s="3">
        <f t="shared" si="98"/>
        <v>0</v>
      </c>
      <c r="N95" s="3">
        <f t="shared" si="98"/>
        <v>0</v>
      </c>
      <c r="O95" s="3">
        <f t="shared" si="98"/>
        <v>0</v>
      </c>
      <c r="P95" s="19">
        <f t="shared" si="45"/>
        <v>0</v>
      </c>
    </row>
    <row r="96" spans="1:16" x14ac:dyDescent="0.25">
      <c r="A96" s="111"/>
      <c r="B96" s="112"/>
      <c r="C96" s="1" t="str">
        <f t="shared" si="43"/>
        <v>Summer</v>
      </c>
      <c r="D96" s="113"/>
      <c r="E96" s="113"/>
      <c r="K96" s="3">
        <f t="shared" si="41"/>
        <v>0</v>
      </c>
      <c r="L96" s="3">
        <f t="shared" ref="L96:O96" si="99">ROUND(IF($C96="Academic",L48*$E$5,IF($C96="Summer",L48*$E$6,IF($C96="Staff",L48*$G$5,IF($C96="Student",L48*$G$6,0)))),0)</f>
        <v>0</v>
      </c>
      <c r="M96" s="3">
        <f t="shared" si="99"/>
        <v>0</v>
      </c>
      <c r="N96" s="3">
        <f t="shared" si="99"/>
        <v>0</v>
      </c>
      <c r="O96" s="3">
        <f t="shared" si="99"/>
        <v>0</v>
      </c>
      <c r="P96" s="19">
        <f t="shared" si="45"/>
        <v>0</v>
      </c>
    </row>
    <row r="97" spans="1:17" x14ac:dyDescent="0.25">
      <c r="A97" s="117">
        <f t="shared" ref="A97:B97" si="100">A49</f>
        <v>0</v>
      </c>
      <c r="B97" s="116" t="str">
        <f t="shared" si="100"/>
        <v>Senior / Key Person 15</v>
      </c>
      <c r="C97" s="22" t="str">
        <f t="shared" si="43"/>
        <v>Academic</v>
      </c>
      <c r="D97" s="114"/>
      <c r="E97" s="114"/>
      <c r="F97" s="22"/>
      <c r="G97" s="22"/>
      <c r="H97" s="22"/>
      <c r="I97" s="22"/>
      <c r="J97" s="22"/>
      <c r="K97" s="52">
        <f t="shared" si="41"/>
        <v>0</v>
      </c>
      <c r="L97" s="52">
        <f t="shared" ref="L97:O99" si="101">ROUND(IF($C97="Academic",L49*$E$5,IF($C97="Summer",L49*$E$6,IF($C97="Staff",L49*$G$5,IF($C97="Student",L49*$G$6,0)))),0)</f>
        <v>0</v>
      </c>
      <c r="M97" s="52">
        <f t="shared" si="101"/>
        <v>0</v>
      </c>
      <c r="N97" s="52">
        <f t="shared" si="101"/>
        <v>0</v>
      </c>
      <c r="O97" s="52">
        <f t="shared" si="101"/>
        <v>0</v>
      </c>
      <c r="P97" s="53">
        <f t="shared" si="45"/>
        <v>0</v>
      </c>
    </row>
    <row r="98" spans="1:17" x14ac:dyDescent="0.25">
      <c r="A98" s="117"/>
      <c r="B98" s="116"/>
      <c r="C98" s="22" t="str">
        <f t="shared" si="43"/>
        <v>Summer</v>
      </c>
      <c r="D98" s="114"/>
      <c r="E98" s="114"/>
      <c r="F98" s="22"/>
      <c r="G98" s="22"/>
      <c r="H98" s="22"/>
      <c r="I98" s="22"/>
      <c r="J98" s="22"/>
      <c r="K98" s="52">
        <f t="shared" si="41"/>
        <v>0</v>
      </c>
      <c r="L98" s="52">
        <f t="shared" ref="L98:O98" si="102">ROUND(IF($C98="Academic",L50*$E$5,IF($C98="Summer",L50*$E$6,IF($C98="Staff",L50*$G$5,IF($C98="Student",L50*$G$6,0)))),0)</f>
        <v>0</v>
      </c>
      <c r="M98" s="52">
        <f t="shared" si="102"/>
        <v>0</v>
      </c>
      <c r="N98" s="52">
        <f t="shared" si="102"/>
        <v>0</v>
      </c>
      <c r="O98" s="52">
        <f t="shared" si="102"/>
        <v>0</v>
      </c>
      <c r="P98" s="53">
        <f t="shared" si="45"/>
        <v>0</v>
      </c>
    </row>
    <row r="99" spans="1:17" x14ac:dyDescent="0.25">
      <c r="A99" s="1">
        <f>A51</f>
        <v>0</v>
      </c>
      <c r="B99" s="88" t="str">
        <f t="shared" ref="B99:C99" si="103">B51</f>
        <v>Post-doc</v>
      </c>
      <c r="C99" s="1" t="str">
        <f t="shared" si="103"/>
        <v>Academic</v>
      </c>
      <c r="D99" s="46"/>
      <c r="E99" s="46"/>
      <c r="K99" s="3">
        <f t="shared" si="41"/>
        <v>0</v>
      </c>
      <c r="L99" s="3">
        <f t="shared" si="101"/>
        <v>0</v>
      </c>
      <c r="M99" s="3">
        <f t="shared" si="101"/>
        <v>0</v>
      </c>
      <c r="N99" s="3">
        <f t="shared" si="101"/>
        <v>0</v>
      </c>
      <c r="O99" s="3">
        <f t="shared" si="101"/>
        <v>0</v>
      </c>
      <c r="P99" s="19">
        <f t="shared" si="45"/>
        <v>0</v>
      </c>
    </row>
    <row r="100" spans="1:17" x14ac:dyDescent="0.25">
      <c r="A100" s="22">
        <f t="shared" ref="A100:C100" si="104">A52</f>
        <v>0</v>
      </c>
      <c r="B100" s="89" t="str">
        <f t="shared" si="104"/>
        <v>Grad Student</v>
      </c>
      <c r="C100" s="22" t="str">
        <f t="shared" si="104"/>
        <v>Student</v>
      </c>
      <c r="D100" s="49"/>
      <c r="E100" s="49"/>
      <c r="F100" s="22"/>
      <c r="G100" s="22"/>
      <c r="H100" s="22"/>
      <c r="I100" s="22"/>
      <c r="J100" s="22"/>
      <c r="K100" s="52">
        <f t="shared" ref="K100:O100" si="105">ROUND(IF($C100="Academic",K52*$E$5,IF($C100="Summer",K52*$E$6,IF($C100="Staff",K52*$G$5,IF($C100="Student",K52*$G$6,0)))),0)</f>
        <v>0</v>
      </c>
      <c r="L100" s="52">
        <f t="shared" si="105"/>
        <v>0</v>
      </c>
      <c r="M100" s="52">
        <f t="shared" si="105"/>
        <v>0</v>
      </c>
      <c r="N100" s="52">
        <f t="shared" si="105"/>
        <v>0</v>
      </c>
      <c r="O100" s="52">
        <f t="shared" si="105"/>
        <v>0</v>
      </c>
      <c r="P100" s="53">
        <f t="shared" si="45"/>
        <v>0</v>
      </c>
    </row>
    <row r="101" spans="1:17" x14ac:dyDescent="0.25">
      <c r="A101" s="1">
        <f t="shared" ref="A101:C101" si="106">A53</f>
        <v>0</v>
      </c>
      <c r="B101" s="88" t="str">
        <f t="shared" si="106"/>
        <v>Grad Student</v>
      </c>
      <c r="C101" s="1" t="str">
        <f t="shared" si="106"/>
        <v>Student</v>
      </c>
      <c r="D101" s="46"/>
      <c r="E101" s="46"/>
      <c r="K101" s="3">
        <f t="shared" ref="K101:O101" si="107">ROUND(IF($C101="Academic",K53*$E$5,IF($C101="Summer",K53*$E$6,IF($C101="Staff",K53*$G$5,IF($C101="Student",K53*$G$6,0)))),0)</f>
        <v>0</v>
      </c>
      <c r="L101" s="3">
        <f t="shared" si="107"/>
        <v>0</v>
      </c>
      <c r="M101" s="3">
        <f t="shared" si="107"/>
        <v>0</v>
      </c>
      <c r="N101" s="3">
        <f t="shared" si="107"/>
        <v>0</v>
      </c>
      <c r="O101" s="3">
        <f t="shared" si="107"/>
        <v>0</v>
      </c>
      <c r="P101" s="19">
        <f t="shared" si="45"/>
        <v>0</v>
      </c>
    </row>
    <row r="102" spans="1:17" x14ac:dyDescent="0.25">
      <c r="A102" s="22">
        <f t="shared" ref="A102:C102" si="108">A54</f>
        <v>0</v>
      </c>
      <c r="B102" s="89" t="str">
        <f t="shared" si="108"/>
        <v>UG Student</v>
      </c>
      <c r="C102" s="22" t="str">
        <f t="shared" si="108"/>
        <v>Student</v>
      </c>
      <c r="D102" s="49"/>
      <c r="E102" s="49"/>
      <c r="F102" s="22"/>
      <c r="G102" s="22"/>
      <c r="H102" s="22"/>
      <c r="I102" s="22"/>
      <c r="J102" s="22"/>
      <c r="K102" s="52">
        <f t="shared" ref="K102:O103" si="109">ROUND(IF($C102="Academic",K54*$E$5,IF($C102="Summer",K54*$E$6,IF($C102="Staff",K54*$G$5,IF($C102="Student",K54*$G$6,0)))),0)</f>
        <v>0</v>
      </c>
      <c r="L102" s="52">
        <f t="shared" si="109"/>
        <v>0</v>
      </c>
      <c r="M102" s="52">
        <f t="shared" si="109"/>
        <v>0</v>
      </c>
      <c r="N102" s="52">
        <f t="shared" si="109"/>
        <v>0</v>
      </c>
      <c r="O102" s="52">
        <f t="shared" si="109"/>
        <v>0</v>
      </c>
      <c r="P102" s="53">
        <f t="shared" si="45"/>
        <v>0</v>
      </c>
    </row>
    <row r="103" spans="1:17" x14ac:dyDescent="0.25">
      <c r="A103" s="1">
        <f t="shared" ref="A103:C103" si="110">A55</f>
        <v>0</v>
      </c>
      <c r="B103" s="88" t="str">
        <f t="shared" si="110"/>
        <v>UG Student</v>
      </c>
      <c r="C103" s="1" t="str">
        <f t="shared" si="110"/>
        <v>Student</v>
      </c>
      <c r="D103" s="46"/>
      <c r="E103" s="46"/>
      <c r="K103" s="3">
        <f>ROUND(IF($C103="Academic",K55*$E$5,IF($C103="Summer",K55*$E$6,IF($C103="Staff",K55*$G$5,IF($C103="Student",K55*$G$6,0)))),0)</f>
        <v>0</v>
      </c>
      <c r="L103" s="3">
        <f t="shared" si="109"/>
        <v>0</v>
      </c>
      <c r="M103" s="3">
        <f t="shared" si="109"/>
        <v>0</v>
      </c>
      <c r="N103" s="3">
        <f t="shared" si="109"/>
        <v>0</v>
      </c>
      <c r="O103" s="3">
        <f t="shared" si="109"/>
        <v>0</v>
      </c>
      <c r="P103" s="19">
        <f t="shared" si="45"/>
        <v>0</v>
      </c>
      <c r="Q103" s="51" t="s">
        <v>114</v>
      </c>
    </row>
    <row r="104" spans="1:17" s="5" customFormat="1" x14ac:dyDescent="0.25">
      <c r="A104" s="35" t="s">
        <v>18</v>
      </c>
      <c r="B104" s="35"/>
      <c r="C104" s="35"/>
      <c r="D104" s="35"/>
      <c r="E104" s="35"/>
      <c r="F104" s="35"/>
      <c r="G104" s="35"/>
      <c r="H104" s="35"/>
      <c r="I104" s="35"/>
      <c r="J104" s="35"/>
      <c r="K104" s="36">
        <f>SUM(K59:K103)</f>
        <v>0</v>
      </c>
      <c r="L104" s="36">
        <f t="shared" ref="L104:P104" si="111">SUM(L59:L103)</f>
        <v>0</v>
      </c>
      <c r="M104" s="36">
        <f t="shared" si="111"/>
        <v>0</v>
      </c>
      <c r="N104" s="36">
        <f t="shared" si="111"/>
        <v>0</v>
      </c>
      <c r="O104" s="36">
        <f t="shared" si="111"/>
        <v>0</v>
      </c>
      <c r="P104" s="36">
        <f t="shared" si="111"/>
        <v>0</v>
      </c>
      <c r="Q104" s="50">
        <f>SUM(K104:O104)</f>
        <v>0</v>
      </c>
    </row>
    <row r="105" spans="1:17" x14ac:dyDescent="0.25">
      <c r="P105" s="8"/>
    </row>
    <row r="106" spans="1:17" s="5" customFormat="1" x14ac:dyDescent="0.25">
      <c r="A106" s="32" t="s">
        <v>27</v>
      </c>
      <c r="B106" s="32"/>
      <c r="C106" s="32"/>
      <c r="D106" s="32"/>
      <c r="E106" s="32"/>
      <c r="F106" s="32"/>
      <c r="G106" s="32"/>
      <c r="H106" s="32"/>
      <c r="I106" s="32"/>
      <c r="J106" s="32"/>
      <c r="K106" s="33">
        <f t="shared" ref="K106:P106" si="112">K104+K56</f>
        <v>0</v>
      </c>
      <c r="L106" s="33">
        <f t="shared" si="112"/>
        <v>0</v>
      </c>
      <c r="M106" s="33">
        <f t="shared" si="112"/>
        <v>0</v>
      </c>
      <c r="N106" s="33">
        <f t="shared" si="112"/>
        <v>0</v>
      </c>
      <c r="O106" s="33">
        <f t="shared" si="112"/>
        <v>0</v>
      </c>
      <c r="P106" s="34">
        <f t="shared" si="112"/>
        <v>0</v>
      </c>
      <c r="Q106" s="50">
        <f>SUM(K106:O106)</f>
        <v>0</v>
      </c>
    </row>
    <row r="107" spans="1:17" x14ac:dyDescent="0.25">
      <c r="P107" s="8"/>
    </row>
    <row r="108" spans="1:17" x14ac:dyDescent="0.25">
      <c r="A108" s="5" t="s">
        <v>28</v>
      </c>
      <c r="B108" s="5" t="s">
        <v>78</v>
      </c>
      <c r="K108" s="3" t="s">
        <v>71</v>
      </c>
      <c r="L108" s="3" t="s">
        <v>72</v>
      </c>
      <c r="M108" s="3" t="s">
        <v>73</v>
      </c>
      <c r="N108" s="3" t="s">
        <v>74</v>
      </c>
      <c r="O108" s="3" t="s">
        <v>75</v>
      </c>
      <c r="P108" s="19" t="s">
        <v>76</v>
      </c>
    </row>
    <row r="109" spans="1:17" x14ac:dyDescent="0.25">
      <c r="A109" s="1" t="s">
        <v>29</v>
      </c>
      <c r="P109" s="8">
        <f>SUM(K109:O109)</f>
        <v>0</v>
      </c>
    </row>
    <row r="110" spans="1:17" x14ac:dyDescent="0.25">
      <c r="A110" s="1" t="s">
        <v>30</v>
      </c>
      <c r="P110" s="8">
        <f t="shared" ref="P110:P112" si="113">SUM(K110:O110)</f>
        <v>0</v>
      </c>
    </row>
    <row r="111" spans="1:17" x14ac:dyDescent="0.25">
      <c r="A111" s="1" t="s">
        <v>115</v>
      </c>
      <c r="P111" s="8">
        <f t="shared" si="113"/>
        <v>0</v>
      </c>
    </row>
    <row r="112" spans="1:17" x14ac:dyDescent="0.25">
      <c r="A112" s="1" t="s">
        <v>116</v>
      </c>
      <c r="P112" s="8">
        <f t="shared" si="113"/>
        <v>0</v>
      </c>
      <c r="Q112" s="51" t="s">
        <v>114</v>
      </c>
    </row>
    <row r="113" spans="1:17" s="5" customFormat="1" x14ac:dyDescent="0.25">
      <c r="A113" s="32" t="s">
        <v>31</v>
      </c>
      <c r="B113" s="32"/>
      <c r="C113" s="32"/>
      <c r="D113" s="32"/>
      <c r="E113" s="32"/>
      <c r="F113" s="32"/>
      <c r="G113" s="32"/>
      <c r="H113" s="32"/>
      <c r="I113" s="32"/>
      <c r="J113" s="32"/>
      <c r="K113" s="33">
        <f>SUM(K109:K112)</f>
        <v>0</v>
      </c>
      <c r="L113" s="33">
        <f t="shared" ref="L113:O113" si="114">SUM(L109:L112)</f>
        <v>0</v>
      </c>
      <c r="M113" s="33">
        <f t="shared" si="114"/>
        <v>0</v>
      </c>
      <c r="N113" s="33">
        <f t="shared" si="114"/>
        <v>0</v>
      </c>
      <c r="O113" s="33">
        <f t="shared" si="114"/>
        <v>0</v>
      </c>
      <c r="P113" s="34">
        <f>SUM(P109:P112)</f>
        <v>0</v>
      </c>
      <c r="Q113" s="50">
        <f>SUM(K113:O113)</f>
        <v>0</v>
      </c>
    </row>
    <row r="114" spans="1:17" x14ac:dyDescent="0.25">
      <c r="P114" s="8"/>
    </row>
    <row r="115" spans="1:17" x14ac:dyDescent="0.25">
      <c r="A115" s="80" t="s">
        <v>160</v>
      </c>
      <c r="B115" s="80" t="s">
        <v>82</v>
      </c>
      <c r="C115" s="72"/>
      <c r="D115" s="72"/>
      <c r="E115" s="72"/>
      <c r="F115" s="72"/>
      <c r="G115" s="72"/>
      <c r="H115" s="72"/>
      <c r="I115" s="72"/>
      <c r="J115" s="72"/>
      <c r="K115" s="78" t="s">
        <v>71</v>
      </c>
      <c r="L115" s="78" t="s">
        <v>72</v>
      </c>
      <c r="M115" s="78" t="s">
        <v>73</v>
      </c>
      <c r="N115" s="78" t="s">
        <v>74</v>
      </c>
      <c r="O115" s="78" t="s">
        <v>75</v>
      </c>
      <c r="P115" s="81" t="s">
        <v>76</v>
      </c>
    </row>
    <row r="116" spans="1:17" x14ac:dyDescent="0.25">
      <c r="A116" s="72" t="s">
        <v>122</v>
      </c>
      <c r="B116" s="73"/>
      <c r="C116" s="72"/>
      <c r="D116" s="72"/>
      <c r="E116" s="72"/>
      <c r="F116" s="72"/>
      <c r="G116" s="72"/>
      <c r="H116" s="72"/>
      <c r="I116" s="72"/>
      <c r="J116" s="72"/>
      <c r="K116" s="78"/>
      <c r="L116" s="78"/>
      <c r="M116" s="78"/>
      <c r="N116" s="78"/>
      <c r="O116" s="78"/>
      <c r="P116" s="79">
        <f>SUM(K116:O116)</f>
        <v>0</v>
      </c>
    </row>
    <row r="117" spans="1:17" x14ac:dyDescent="0.25">
      <c r="A117" s="72" t="s">
        <v>123</v>
      </c>
      <c r="B117" s="73"/>
      <c r="C117" s="72"/>
      <c r="D117" s="72"/>
      <c r="E117" s="72"/>
      <c r="F117" s="72"/>
      <c r="G117" s="72"/>
      <c r="H117" s="72"/>
      <c r="I117" s="72"/>
      <c r="J117" s="72"/>
      <c r="K117" s="78"/>
      <c r="L117" s="78"/>
      <c r="M117" s="78"/>
      <c r="N117" s="78"/>
      <c r="O117" s="78"/>
      <c r="P117" s="79">
        <f t="shared" ref="P117:P119" si="115">SUM(K117:O117)</f>
        <v>0</v>
      </c>
    </row>
    <row r="118" spans="1:17" x14ac:dyDescent="0.25">
      <c r="A118" s="72" t="s">
        <v>124</v>
      </c>
      <c r="B118" s="73"/>
      <c r="C118" s="72"/>
      <c r="D118" s="72"/>
      <c r="E118" s="72"/>
      <c r="F118" s="72"/>
      <c r="G118" s="72"/>
      <c r="H118" s="72"/>
      <c r="I118" s="72"/>
      <c r="J118" s="72"/>
      <c r="K118" s="78"/>
      <c r="L118" s="78"/>
      <c r="M118" s="78"/>
      <c r="N118" s="78"/>
      <c r="O118" s="78"/>
      <c r="P118" s="79">
        <f t="shared" si="115"/>
        <v>0</v>
      </c>
    </row>
    <row r="119" spans="1:17" x14ac:dyDescent="0.25">
      <c r="A119" s="72" t="s">
        <v>125</v>
      </c>
      <c r="B119" s="73"/>
      <c r="C119" s="72"/>
      <c r="D119" s="72"/>
      <c r="E119" s="72"/>
      <c r="F119" s="72"/>
      <c r="G119" s="72"/>
      <c r="H119" s="72"/>
      <c r="I119" s="72"/>
      <c r="J119" s="72"/>
      <c r="K119" s="78"/>
      <c r="L119" s="78"/>
      <c r="M119" s="78"/>
      <c r="N119" s="78"/>
      <c r="O119" s="78"/>
      <c r="P119" s="79">
        <f t="shared" si="115"/>
        <v>0</v>
      </c>
      <c r="Q119" s="51" t="s">
        <v>114</v>
      </c>
    </row>
    <row r="120" spans="1:17" s="5" customFormat="1" x14ac:dyDescent="0.25">
      <c r="A120" s="82" t="s">
        <v>32</v>
      </c>
      <c r="B120" s="82"/>
      <c r="C120" s="82"/>
      <c r="D120" s="82"/>
      <c r="E120" s="82"/>
      <c r="F120" s="82"/>
      <c r="G120" s="82"/>
      <c r="H120" s="82"/>
      <c r="I120" s="82"/>
      <c r="J120" s="82"/>
      <c r="K120" s="83">
        <f t="shared" ref="K120:P120" si="116">SUM(K116:K119)</f>
        <v>0</v>
      </c>
      <c r="L120" s="83">
        <f t="shared" si="116"/>
        <v>0</v>
      </c>
      <c r="M120" s="83">
        <f t="shared" si="116"/>
        <v>0</v>
      </c>
      <c r="N120" s="83">
        <f t="shared" si="116"/>
        <v>0</v>
      </c>
      <c r="O120" s="83">
        <f t="shared" si="116"/>
        <v>0</v>
      </c>
      <c r="P120" s="84">
        <f t="shared" si="116"/>
        <v>0</v>
      </c>
      <c r="Q120" s="50">
        <f>SUM(K120:O120)</f>
        <v>0</v>
      </c>
    </row>
    <row r="121" spans="1:17" s="5" customFormat="1" x14ac:dyDescent="0.25">
      <c r="K121" s="11"/>
      <c r="L121" s="11"/>
      <c r="M121" s="11"/>
      <c r="N121" s="11"/>
      <c r="O121" s="11"/>
      <c r="P121" s="12"/>
      <c r="Q121" s="13"/>
    </row>
    <row r="122" spans="1:17" s="5" customFormat="1" x14ac:dyDescent="0.25">
      <c r="A122" s="43" t="s">
        <v>108</v>
      </c>
      <c r="B122" s="44"/>
      <c r="K122" s="3" t="s">
        <v>71</v>
      </c>
      <c r="L122" s="3" t="s">
        <v>72</v>
      </c>
      <c r="M122" s="3" t="s">
        <v>73</v>
      </c>
      <c r="N122" s="3" t="s">
        <v>74</v>
      </c>
      <c r="O122" s="3" t="s">
        <v>75</v>
      </c>
      <c r="P122" s="19" t="s">
        <v>76</v>
      </c>
      <c r="Q122" s="54"/>
    </row>
    <row r="123" spans="1:17" s="13" customFormat="1" x14ac:dyDescent="0.25">
      <c r="A123" s="13" t="s">
        <v>68</v>
      </c>
      <c r="K123" s="25"/>
      <c r="L123" s="3">
        <f>ROUND(IF($B$6&gt;=L$10,$K$123*$B$5^(L$10-1),0),0)</f>
        <v>0</v>
      </c>
      <c r="M123" s="3">
        <f t="shared" ref="M123:O123" si="117">ROUND(IF($B$6&gt;=M$10,$K$123*$B$5^(M$10-1),0),0)</f>
        <v>0</v>
      </c>
      <c r="N123" s="3">
        <f t="shared" si="117"/>
        <v>0</v>
      </c>
      <c r="O123" s="3">
        <f t="shared" si="117"/>
        <v>0</v>
      </c>
      <c r="P123" s="12">
        <f>SUM(K123:O123)</f>
        <v>0</v>
      </c>
    </row>
    <row r="124" spans="1:17" s="13" customFormat="1" x14ac:dyDescent="0.25">
      <c r="A124" s="13" t="s">
        <v>69</v>
      </c>
      <c r="B124" s="20" t="s">
        <v>109</v>
      </c>
      <c r="K124" s="25"/>
      <c r="L124" s="3">
        <f>ROUND(IF($B$6&gt;=L$10,$K$124*$B$5^(L$10-1),0),0)</f>
        <v>0</v>
      </c>
      <c r="M124" s="3">
        <f t="shared" ref="M124:O124" si="118">ROUND(IF($B$6&gt;=M$10,$K$124*$B$5^(M$10-1),0),0)</f>
        <v>0</v>
      </c>
      <c r="N124" s="3">
        <f t="shared" si="118"/>
        <v>0</v>
      </c>
      <c r="O124" s="3">
        <f t="shared" si="118"/>
        <v>0</v>
      </c>
      <c r="P124" s="12">
        <f>SUM(K124:O124)</f>
        <v>0</v>
      </c>
      <c r="Q124" s="65" t="s">
        <v>114</v>
      </c>
    </row>
    <row r="125" spans="1:17" s="5" customFormat="1" x14ac:dyDescent="0.25">
      <c r="A125" s="32" t="s">
        <v>70</v>
      </c>
      <c r="B125" s="32"/>
      <c r="C125" s="32"/>
      <c r="D125" s="32"/>
      <c r="E125" s="32"/>
      <c r="F125" s="32"/>
      <c r="G125" s="32"/>
      <c r="H125" s="32"/>
      <c r="I125" s="32"/>
      <c r="J125" s="32"/>
      <c r="K125" s="33">
        <f t="shared" ref="K125:P125" si="119">SUM(K123:K124)</f>
        <v>0</v>
      </c>
      <c r="L125" s="33">
        <f t="shared" si="119"/>
        <v>0</v>
      </c>
      <c r="M125" s="33">
        <f t="shared" si="119"/>
        <v>0</v>
      </c>
      <c r="N125" s="33">
        <f t="shared" si="119"/>
        <v>0</v>
      </c>
      <c r="O125" s="33">
        <f t="shared" si="119"/>
        <v>0</v>
      </c>
      <c r="P125" s="34">
        <f t="shared" si="119"/>
        <v>0</v>
      </c>
      <c r="Q125" s="50">
        <f>SUM(K125:O125)</f>
        <v>0</v>
      </c>
    </row>
    <row r="126" spans="1:17" s="13" customFormat="1" x14ac:dyDescent="0.25">
      <c r="K126" s="14"/>
      <c r="L126" s="14"/>
      <c r="M126" s="14"/>
      <c r="N126" s="14"/>
      <c r="O126" s="14"/>
      <c r="P126" s="15"/>
    </row>
    <row r="127" spans="1:17" s="13" customFormat="1" x14ac:dyDescent="0.25">
      <c r="K127" s="16"/>
      <c r="L127" s="16"/>
      <c r="M127" s="16"/>
      <c r="N127" s="16"/>
      <c r="O127" s="16"/>
      <c r="P127" s="17"/>
    </row>
    <row r="128" spans="1:17" x14ac:dyDescent="0.25">
      <c r="A128" s="55" t="s">
        <v>159</v>
      </c>
      <c r="B128" s="55" t="s">
        <v>117</v>
      </c>
      <c r="C128" s="56"/>
      <c r="D128" s="56"/>
      <c r="E128" s="56"/>
      <c r="F128" s="56"/>
      <c r="G128" s="56"/>
      <c r="H128" s="56"/>
      <c r="I128" s="56"/>
      <c r="J128" s="56"/>
      <c r="K128" s="57" t="s">
        <v>71</v>
      </c>
      <c r="L128" s="57" t="s">
        <v>72</v>
      </c>
      <c r="M128" s="57" t="s">
        <v>73</v>
      </c>
      <c r="N128" s="57" t="s">
        <v>74</v>
      </c>
      <c r="O128" s="57" t="s">
        <v>75</v>
      </c>
      <c r="P128" s="58" t="s">
        <v>76</v>
      </c>
    </row>
    <row r="129" spans="1:17" x14ac:dyDescent="0.25">
      <c r="A129" s="56" t="s">
        <v>155</v>
      </c>
      <c r="B129" s="56"/>
      <c r="C129" s="56"/>
      <c r="D129" s="56"/>
      <c r="E129" s="56"/>
      <c r="F129" s="56"/>
      <c r="G129" s="56"/>
      <c r="H129" s="56"/>
      <c r="I129" s="56"/>
      <c r="J129" s="56"/>
      <c r="K129" s="57"/>
      <c r="L129" s="57"/>
      <c r="M129" s="57"/>
      <c r="N129" s="57"/>
      <c r="O129" s="57"/>
      <c r="P129" s="59">
        <f>SUM(K129:O129)</f>
        <v>0</v>
      </c>
    </row>
    <row r="130" spans="1:17" x14ac:dyDescent="0.25">
      <c r="A130" s="56" t="s">
        <v>33</v>
      </c>
      <c r="B130" s="56"/>
      <c r="C130" s="56"/>
      <c r="D130" s="56"/>
      <c r="E130" s="56"/>
      <c r="F130" s="56"/>
      <c r="G130" s="56"/>
      <c r="H130" s="56"/>
      <c r="I130" s="56"/>
      <c r="J130" s="56"/>
      <c r="K130" s="57"/>
      <c r="L130" s="57"/>
      <c r="M130" s="57"/>
      <c r="N130" s="57"/>
      <c r="O130" s="57"/>
      <c r="P130" s="59">
        <f>SUM(K130:O130)</f>
        <v>0</v>
      </c>
    </row>
    <row r="131" spans="1:17" x14ac:dyDescent="0.25">
      <c r="A131" s="56" t="s">
        <v>34</v>
      </c>
      <c r="B131" s="56"/>
      <c r="C131" s="56"/>
      <c r="D131" s="56"/>
      <c r="E131" s="56"/>
      <c r="F131" s="56"/>
      <c r="G131" s="56"/>
      <c r="H131" s="56"/>
      <c r="I131" s="56"/>
      <c r="J131" s="56"/>
      <c r="K131" s="57"/>
      <c r="L131" s="57"/>
      <c r="M131" s="57"/>
      <c r="N131" s="57"/>
      <c r="O131" s="57"/>
      <c r="P131" s="59">
        <f>SUM(K131:O131)</f>
        <v>0</v>
      </c>
    </row>
    <row r="132" spans="1:17" x14ac:dyDescent="0.25">
      <c r="A132" s="56" t="s">
        <v>35</v>
      </c>
      <c r="B132" s="56"/>
      <c r="C132" s="56"/>
      <c r="D132" s="56"/>
      <c r="E132" s="56"/>
      <c r="F132" s="56"/>
      <c r="G132" s="56"/>
      <c r="H132" s="56"/>
      <c r="I132" s="56"/>
      <c r="J132" s="56"/>
      <c r="K132" s="57"/>
      <c r="L132" s="57"/>
      <c r="M132" s="57"/>
      <c r="N132" s="57"/>
      <c r="O132" s="57"/>
      <c r="P132" s="59">
        <f>SUM(K132:O132)</f>
        <v>0</v>
      </c>
    </row>
    <row r="133" spans="1:17" x14ac:dyDescent="0.25">
      <c r="A133" s="56" t="s">
        <v>36</v>
      </c>
      <c r="B133" s="56"/>
      <c r="C133" s="56"/>
      <c r="D133" s="56"/>
      <c r="E133" s="56"/>
      <c r="F133" s="56"/>
      <c r="G133" s="56"/>
      <c r="H133" s="56"/>
      <c r="I133" s="56"/>
      <c r="J133" s="56"/>
      <c r="K133" s="57"/>
      <c r="L133" s="57"/>
      <c r="M133" s="57"/>
      <c r="N133" s="57"/>
      <c r="O133" s="57"/>
      <c r="P133" s="59">
        <f>SUM(K133:O133)</f>
        <v>0</v>
      </c>
      <c r="Q133" s="51" t="s">
        <v>114</v>
      </c>
    </row>
    <row r="134" spans="1:17" s="5" customFormat="1" x14ac:dyDescent="0.25">
      <c r="A134" s="60" t="s">
        <v>37</v>
      </c>
      <c r="B134" s="60"/>
      <c r="C134" s="60"/>
      <c r="D134" s="60"/>
      <c r="E134" s="60"/>
      <c r="F134" s="60"/>
      <c r="G134" s="60"/>
      <c r="H134" s="60"/>
      <c r="I134" s="60"/>
      <c r="J134" s="60"/>
      <c r="K134" s="61">
        <f t="shared" ref="K134:P134" si="120">SUM(K129:K133)</f>
        <v>0</v>
      </c>
      <c r="L134" s="61">
        <f t="shared" si="120"/>
        <v>0</v>
      </c>
      <c r="M134" s="61">
        <f t="shared" si="120"/>
        <v>0</v>
      </c>
      <c r="N134" s="61">
        <f t="shared" si="120"/>
        <v>0</v>
      </c>
      <c r="O134" s="61">
        <f t="shared" si="120"/>
        <v>0</v>
      </c>
      <c r="P134" s="62">
        <f t="shared" si="120"/>
        <v>0</v>
      </c>
      <c r="Q134" s="50">
        <f>SUM(K134:O134)</f>
        <v>0</v>
      </c>
    </row>
    <row r="135" spans="1:17" x14ac:dyDescent="0.25">
      <c r="A135" s="63" t="s">
        <v>38</v>
      </c>
      <c r="B135" s="64"/>
      <c r="C135" s="56"/>
      <c r="D135" s="56"/>
      <c r="E135" s="56"/>
      <c r="F135" s="56"/>
      <c r="G135" s="56"/>
      <c r="H135" s="56"/>
      <c r="I135" s="56"/>
      <c r="J135" s="56"/>
      <c r="K135" s="57"/>
      <c r="L135" s="57"/>
      <c r="M135" s="57"/>
      <c r="N135" s="57"/>
      <c r="O135" s="57"/>
      <c r="P135" s="59"/>
    </row>
    <row r="136" spans="1:17" x14ac:dyDescent="0.25">
      <c r="P136" s="8"/>
    </row>
    <row r="137" spans="1:17" x14ac:dyDescent="0.25">
      <c r="A137" s="5" t="s">
        <v>39</v>
      </c>
      <c r="K137" s="3" t="s">
        <v>71</v>
      </c>
      <c r="L137" s="3" t="s">
        <v>72</v>
      </c>
      <c r="M137" s="3" t="s">
        <v>73</v>
      </c>
      <c r="N137" s="3" t="s">
        <v>74</v>
      </c>
      <c r="O137" s="3" t="s">
        <v>75</v>
      </c>
      <c r="P137" s="19" t="s">
        <v>76</v>
      </c>
    </row>
    <row r="138" spans="1:17" x14ac:dyDescent="0.25">
      <c r="A138" s="1" t="s">
        <v>40</v>
      </c>
      <c r="L138" s="3">
        <f>ROUND(IF($B$6&gt;=L$10,$K$138*$B$5^(L$10-1),0),0)</f>
        <v>0</v>
      </c>
      <c r="M138" s="3">
        <f>ROUND(IF($B$6&gt;=M$10,$K$138*$B$5^(M$10-1),0),0)</f>
        <v>0</v>
      </c>
      <c r="N138" s="3">
        <f>ROUND(IF($B$6&gt;=N$10,$K$138*$B$5^(N$10-1),0),0)</f>
        <v>0</v>
      </c>
      <c r="O138" s="3">
        <f>ROUND(IF($B$6&gt;=O$10,$K$138*$B$5^(O$10-1),0),0)</f>
        <v>0</v>
      </c>
      <c r="P138" s="8">
        <f t="shared" ref="P138:P146" si="121">SUM(K138:O138)</f>
        <v>0</v>
      </c>
    </row>
    <row r="139" spans="1:17" x14ac:dyDescent="0.25">
      <c r="A139" s="1" t="s">
        <v>41</v>
      </c>
      <c r="L139" s="3">
        <f>ROUND(IF($B$6&gt;=L$10,$K$139*$B$5^(L$10-1),0),0)</f>
        <v>0</v>
      </c>
      <c r="M139" s="3">
        <f>ROUND(IF($B$6&gt;=M$10,$K$139*$B$5^(M$10-1),0),0)</f>
        <v>0</v>
      </c>
      <c r="N139" s="3">
        <f>ROUND(IF($B$6&gt;=N$10,$K$139*$B$5^(N$10-1),0),0)</f>
        <v>0</v>
      </c>
      <c r="O139" s="3">
        <f>ROUND(IF($B$6&gt;=O$10,$K$139*$B$5^(O$10-1),0),0)</f>
        <v>0</v>
      </c>
      <c r="P139" s="8">
        <f t="shared" si="121"/>
        <v>0</v>
      </c>
    </row>
    <row r="140" spans="1:17" x14ac:dyDescent="0.25">
      <c r="A140" s="1" t="s">
        <v>42</v>
      </c>
      <c r="L140" s="3">
        <f>ROUND(IF($B$6&gt;=L$10,$K$140*$B$5^(L$10-1),0),0)</f>
        <v>0</v>
      </c>
      <c r="M140" s="3">
        <f>ROUND(IF($B$6&gt;=M$10,$K$140*$B$5^(M$10-1),0),0)</f>
        <v>0</v>
      </c>
      <c r="N140" s="3">
        <f>ROUND(IF($B$6&gt;=N$10,$K$140*$B$5^(N$10-1),0),0)</f>
        <v>0</v>
      </c>
      <c r="O140" s="3">
        <f>ROUND(IF($B$6&gt;=O$10,$K$140*$B$5^(O$10-1),0),0)</f>
        <v>0</v>
      </c>
      <c r="P140" s="8">
        <f t="shared" si="121"/>
        <v>0</v>
      </c>
    </row>
    <row r="141" spans="1:17" x14ac:dyDescent="0.25">
      <c r="A141" s="1" t="s">
        <v>43</v>
      </c>
      <c r="B141" s="45" t="s">
        <v>81</v>
      </c>
      <c r="L141" s="3">
        <f>ROUND(IF($B$6&gt;=L$10,$K$141*$B$5^(L$10-1),0),0)</f>
        <v>0</v>
      </c>
      <c r="M141" s="3">
        <f>ROUND(IF($B$6&gt;=M$10,$K$141*$B$5^(M$10-1),0),0)</f>
        <v>0</v>
      </c>
      <c r="N141" s="3">
        <f>ROUND(IF($B$6&gt;=N$10,$K$141*$B$5^(N$10-1),0),0)</f>
        <v>0</v>
      </c>
      <c r="O141" s="3">
        <f>ROUND(IF($B$6&gt;=O$10,$K$141*$B$5^(O$10-1),0),0)</f>
        <v>0</v>
      </c>
      <c r="P141" s="8">
        <f t="shared" si="121"/>
        <v>0</v>
      </c>
    </row>
    <row r="142" spans="1:17" x14ac:dyDescent="0.25">
      <c r="A142" s="1" t="s">
        <v>44</v>
      </c>
      <c r="L142" s="3">
        <f>ROUND(IF($B$6&gt;=L$10,$K$142*$B$5^(L$10-1),0),0)</f>
        <v>0</v>
      </c>
      <c r="M142" s="3">
        <f>ROUND(IF($B$6&gt;=M$10,$K$142*$B$5^(M$10-1),0),0)</f>
        <v>0</v>
      </c>
      <c r="N142" s="3">
        <f>ROUND(IF($B$6&gt;=N$10,$K$142*$B$5^(N$10-1),0),0)</f>
        <v>0</v>
      </c>
      <c r="O142" s="3">
        <f>ROUND(IF($B$6&gt;=O$10,$K$142*$B$5^(O$10-1),0),0)</f>
        <v>0</v>
      </c>
      <c r="P142" s="8">
        <f t="shared" si="121"/>
        <v>0</v>
      </c>
    </row>
    <row r="143" spans="1:17" x14ac:dyDescent="0.25">
      <c r="A143" s="1" t="s">
        <v>45</v>
      </c>
      <c r="L143" s="3">
        <f>ROUND(IF($B$6&gt;=L$10,$K$143*$B$5^(L$10-1),0),0)</f>
        <v>0</v>
      </c>
      <c r="M143" s="3">
        <f>ROUND(IF($B$6&gt;=M$10,$K$143*$B$5^(M$10-1),0),0)</f>
        <v>0</v>
      </c>
      <c r="N143" s="3">
        <f>ROUND(IF($B$6&gt;=N$10,$K$143*$B$5^(N$10-1),0),0)</f>
        <v>0</v>
      </c>
      <c r="O143" s="3">
        <f>ROUND(IF($B$6&gt;=O$10,$K$143*$B$5^(O$10-1),0),0)</f>
        <v>0</v>
      </c>
      <c r="P143" s="8">
        <f t="shared" si="121"/>
        <v>0</v>
      </c>
    </row>
    <row r="144" spans="1:17" x14ac:dyDescent="0.25">
      <c r="A144" s="72" t="s">
        <v>46</v>
      </c>
      <c r="B144" s="72"/>
      <c r="C144" s="72"/>
      <c r="D144" s="72"/>
      <c r="E144" s="72"/>
      <c r="F144" s="72"/>
      <c r="G144" s="72"/>
      <c r="H144" s="72"/>
      <c r="I144" s="72"/>
      <c r="J144" s="72"/>
      <c r="K144" s="78"/>
      <c r="L144" s="78">
        <f>ROUND(IF($B$6&gt;=L$10,$K$144*$B$5^(L$10-1),0),0)</f>
        <v>0</v>
      </c>
      <c r="M144" s="78">
        <f>ROUND(IF($B$6&gt;=M$10,$K$144*$B$5^(M$10-1),0),0)</f>
        <v>0</v>
      </c>
      <c r="N144" s="78">
        <f>ROUND(IF($B$6&gt;=N$10,$K$144*$B$5^(N$10-1),0),0)</f>
        <v>0</v>
      </c>
      <c r="O144" s="78">
        <f>ROUND(IF($B$6&gt;=O$10,$K$144*$B$5^(O$10-1),0),0)</f>
        <v>0</v>
      </c>
      <c r="P144" s="79">
        <f t="shared" si="121"/>
        <v>0</v>
      </c>
    </row>
    <row r="145" spans="1:17" x14ac:dyDescent="0.25">
      <c r="A145" s="1" t="s">
        <v>170</v>
      </c>
      <c r="L145" s="3">
        <f>ROUND(IF($B$6&gt;=L$10,$K$145*$B$5^(L$10-1),0),0)</f>
        <v>0</v>
      </c>
      <c r="M145" s="3">
        <f>ROUND(IF($B$6&gt;=M$10,$K$145*$B$5^(M$10-1),0),0)</f>
        <v>0</v>
      </c>
      <c r="N145" s="3">
        <f>ROUND(IF($B$6&gt;=N$10,$K$145*$B$5^(N$10-1),0),0)</f>
        <v>0</v>
      </c>
      <c r="O145" s="3">
        <f>ROUND(IF($B$6&gt;=O$10,$K$145*$B$5^(O$10-1),0),0)</f>
        <v>0</v>
      </c>
      <c r="P145" s="8">
        <f t="shared" si="121"/>
        <v>0</v>
      </c>
    </row>
    <row r="146" spans="1:17" x14ac:dyDescent="0.25">
      <c r="A146" s="72" t="s">
        <v>158</v>
      </c>
      <c r="B146" s="73"/>
      <c r="C146" s="72" t="s">
        <v>156</v>
      </c>
      <c r="D146" s="74">
        <v>1780</v>
      </c>
      <c r="E146" s="72" t="s">
        <v>55</v>
      </c>
      <c r="F146" s="75"/>
      <c r="G146" s="76"/>
      <c r="H146" s="75"/>
      <c r="I146" s="76"/>
      <c r="J146" s="75"/>
      <c r="K146" s="77">
        <f>ROUND(F146*D146,0)</f>
        <v>0</v>
      </c>
      <c r="L146" s="77">
        <f>ROUND(IF($B$6&gt;=L$10,G146*$D$146*$B$5^(L$10-1),0),0)</f>
        <v>0</v>
      </c>
      <c r="M146" s="77">
        <f>ROUND(IF($B$6&gt;=M$10,H146*$D$146*$B$5^(M$10-1),0),0)</f>
        <v>0</v>
      </c>
      <c r="N146" s="77">
        <f>ROUND(IF($B$6&gt;=N$10,I146*$D$146*$B$5^(N$10-1),0),0)</f>
        <v>0</v>
      </c>
      <c r="O146" s="77">
        <f>ROUND(IF($B$6&gt;=O$10,J146*$D$146*$B$5^(O$10-1),0),0)</f>
        <v>0</v>
      </c>
      <c r="P146" s="79">
        <f t="shared" si="121"/>
        <v>0</v>
      </c>
      <c r="Q146" s="51" t="s">
        <v>114</v>
      </c>
    </row>
    <row r="147" spans="1:17" s="5" customFormat="1" x14ac:dyDescent="0.25">
      <c r="A147" s="32" t="s">
        <v>47</v>
      </c>
      <c r="B147" s="32"/>
      <c r="C147" s="32"/>
      <c r="D147" s="32"/>
      <c r="E147" s="32"/>
      <c r="F147" s="32"/>
      <c r="G147" s="32"/>
      <c r="H147" s="32"/>
      <c r="I147" s="32"/>
      <c r="J147" s="32"/>
      <c r="K147" s="33">
        <f t="shared" ref="K147:P147" si="122">SUM(K138:K146)</f>
        <v>0</v>
      </c>
      <c r="L147" s="33">
        <f t="shared" si="122"/>
        <v>0</v>
      </c>
      <c r="M147" s="33">
        <f t="shared" si="122"/>
        <v>0</v>
      </c>
      <c r="N147" s="33">
        <f t="shared" si="122"/>
        <v>0</v>
      </c>
      <c r="O147" s="33">
        <f t="shared" si="122"/>
        <v>0</v>
      </c>
      <c r="P147" s="34">
        <f t="shared" si="122"/>
        <v>0</v>
      </c>
      <c r="Q147" s="50">
        <f>SUM(K147:O147)</f>
        <v>0</v>
      </c>
    </row>
    <row r="148" spans="1:17" s="5" customFormat="1" x14ac:dyDescent="0.25">
      <c r="K148" s="11"/>
      <c r="L148" s="11"/>
      <c r="M148" s="11"/>
      <c r="N148" s="11"/>
      <c r="O148" s="11"/>
      <c r="P148" s="12"/>
      <c r="Q148" s="13"/>
    </row>
    <row r="149" spans="1:17" x14ac:dyDescent="0.25">
      <c r="A149" s="29" t="s">
        <v>169</v>
      </c>
      <c r="B149" s="5" t="s">
        <v>56</v>
      </c>
      <c r="C149" s="29"/>
      <c r="D149" s="29"/>
      <c r="E149" s="29"/>
      <c r="F149" s="29"/>
      <c r="G149" s="29"/>
      <c r="H149" s="29"/>
      <c r="I149" s="29"/>
      <c r="J149" s="29"/>
      <c r="K149" s="30" t="s">
        <v>71</v>
      </c>
      <c r="L149" s="30" t="s">
        <v>72</v>
      </c>
      <c r="M149" s="30" t="s">
        <v>73</v>
      </c>
      <c r="N149" s="30" t="s">
        <v>74</v>
      </c>
      <c r="O149" s="30" t="s">
        <v>75</v>
      </c>
      <c r="P149" s="19" t="s">
        <v>76</v>
      </c>
    </row>
    <row r="150" spans="1:17" x14ac:dyDescent="0.25">
      <c r="A150" s="101" t="s">
        <v>48</v>
      </c>
      <c r="P150" s="4">
        <f>SUM(K150:O150)</f>
        <v>0</v>
      </c>
    </row>
    <row r="151" spans="1:17" x14ac:dyDescent="0.25">
      <c r="A151" s="101" t="s">
        <v>49</v>
      </c>
      <c r="P151" s="4">
        <f t="shared" ref="P151:P170" si="123">SUM(K151:O151)</f>
        <v>0</v>
      </c>
    </row>
    <row r="152" spans="1:17" x14ac:dyDescent="0.25">
      <c r="A152" s="101" t="s">
        <v>50</v>
      </c>
      <c r="P152" s="4">
        <f t="shared" si="123"/>
        <v>0</v>
      </c>
    </row>
    <row r="153" spans="1:17" x14ac:dyDescent="0.25">
      <c r="A153" s="101" t="s">
        <v>99</v>
      </c>
      <c r="P153" s="4">
        <f t="shared" si="123"/>
        <v>0</v>
      </c>
    </row>
    <row r="154" spans="1:17" x14ac:dyDescent="0.25">
      <c r="A154" s="101" t="s">
        <v>100</v>
      </c>
      <c r="P154" s="4">
        <f t="shared" si="123"/>
        <v>0</v>
      </c>
    </row>
    <row r="155" spans="1:17" x14ac:dyDescent="0.25">
      <c r="A155" s="101" t="s">
        <v>101</v>
      </c>
      <c r="P155" s="4">
        <f t="shared" si="123"/>
        <v>0</v>
      </c>
    </row>
    <row r="156" spans="1:17" x14ac:dyDescent="0.25">
      <c r="A156" s="101" t="s">
        <v>102</v>
      </c>
      <c r="P156" s="4">
        <f t="shared" si="123"/>
        <v>0</v>
      </c>
    </row>
    <row r="157" spans="1:17" x14ac:dyDescent="0.25">
      <c r="A157" s="1" t="s">
        <v>103</v>
      </c>
      <c r="P157" s="4">
        <f t="shared" si="123"/>
        <v>0</v>
      </c>
    </row>
    <row r="158" spans="1:17" x14ac:dyDescent="0.25">
      <c r="A158" s="1" t="s">
        <v>104</v>
      </c>
      <c r="P158" s="4">
        <f t="shared" si="123"/>
        <v>0</v>
      </c>
    </row>
    <row r="159" spans="1:17" x14ac:dyDescent="0.25">
      <c r="A159" s="1" t="s">
        <v>105</v>
      </c>
      <c r="P159" s="4">
        <f t="shared" si="123"/>
        <v>0</v>
      </c>
    </row>
    <row r="160" spans="1:17" x14ac:dyDescent="0.25">
      <c r="A160" s="1" t="s">
        <v>106</v>
      </c>
      <c r="P160" s="4">
        <f t="shared" si="123"/>
        <v>0</v>
      </c>
    </row>
    <row r="161" spans="1:17" x14ac:dyDescent="0.25">
      <c r="A161" s="1" t="s">
        <v>107</v>
      </c>
      <c r="P161" s="4">
        <f t="shared" si="123"/>
        <v>0</v>
      </c>
    </row>
    <row r="162" spans="1:17" x14ac:dyDescent="0.25">
      <c r="A162" s="1" t="s">
        <v>83</v>
      </c>
      <c r="P162" s="4">
        <f t="shared" si="123"/>
        <v>0</v>
      </c>
    </row>
    <row r="163" spans="1:17" x14ac:dyDescent="0.25">
      <c r="A163" s="1" t="s">
        <v>84</v>
      </c>
      <c r="P163" s="4">
        <f t="shared" si="123"/>
        <v>0</v>
      </c>
    </row>
    <row r="164" spans="1:17" x14ac:dyDescent="0.25">
      <c r="A164" s="1" t="s">
        <v>85</v>
      </c>
      <c r="P164" s="4">
        <f t="shared" si="123"/>
        <v>0</v>
      </c>
    </row>
    <row r="165" spans="1:17" x14ac:dyDescent="0.25">
      <c r="A165" s="1" t="s">
        <v>86</v>
      </c>
      <c r="P165" s="4">
        <f t="shared" si="123"/>
        <v>0</v>
      </c>
    </row>
    <row r="166" spans="1:17" x14ac:dyDescent="0.25">
      <c r="A166" s="1" t="s">
        <v>87</v>
      </c>
      <c r="P166" s="4">
        <f t="shared" si="123"/>
        <v>0</v>
      </c>
    </row>
    <row r="167" spans="1:17" x14ac:dyDescent="0.25">
      <c r="A167" s="1" t="s">
        <v>88</v>
      </c>
      <c r="P167" s="4">
        <f t="shared" si="123"/>
        <v>0</v>
      </c>
    </row>
    <row r="168" spans="1:17" x14ac:dyDescent="0.25">
      <c r="A168" s="1" t="s">
        <v>89</v>
      </c>
      <c r="P168" s="4">
        <f t="shared" si="123"/>
        <v>0</v>
      </c>
    </row>
    <row r="169" spans="1:17" x14ac:dyDescent="0.25">
      <c r="A169" s="1" t="s">
        <v>90</v>
      </c>
      <c r="P169" s="4">
        <f t="shared" si="123"/>
        <v>0</v>
      </c>
      <c r="Q169" s="51" t="s">
        <v>114</v>
      </c>
    </row>
    <row r="170" spans="1:17" x14ac:dyDescent="0.25">
      <c r="A170" s="38" t="s">
        <v>93</v>
      </c>
      <c r="B170" s="38"/>
      <c r="C170" s="38"/>
      <c r="D170" s="38"/>
      <c r="E170" s="38"/>
      <c r="F170" s="38"/>
      <c r="G170" s="38"/>
      <c r="H170" s="38"/>
      <c r="I170" s="38"/>
      <c r="J170" s="38"/>
      <c r="K170" s="39">
        <f>SUM(K150:K169)</f>
        <v>0</v>
      </c>
      <c r="L170" s="39">
        <f t="shared" ref="L170:O170" si="124">SUM(L150:L169)</f>
        <v>0</v>
      </c>
      <c r="M170" s="39">
        <f t="shared" si="124"/>
        <v>0</v>
      </c>
      <c r="N170" s="39">
        <f t="shared" si="124"/>
        <v>0</v>
      </c>
      <c r="O170" s="39">
        <f t="shared" si="124"/>
        <v>0</v>
      </c>
      <c r="P170" s="40">
        <f t="shared" si="123"/>
        <v>0</v>
      </c>
      <c r="Q170" s="71">
        <f>SUM(K170:O170)</f>
        <v>0</v>
      </c>
    </row>
    <row r="172" spans="1:17" x14ac:dyDescent="0.25">
      <c r="A172" s="29" t="s">
        <v>92</v>
      </c>
      <c r="B172" s="29"/>
      <c r="C172" s="29"/>
      <c r="D172" s="29"/>
      <c r="E172" s="29"/>
      <c r="F172" s="29"/>
      <c r="G172" s="29"/>
      <c r="H172" s="29"/>
      <c r="I172" s="29"/>
      <c r="J172" s="29"/>
      <c r="K172" s="30" t="s">
        <v>71</v>
      </c>
      <c r="L172" s="30" t="s">
        <v>72</v>
      </c>
      <c r="M172" s="30" t="s">
        <v>73</v>
      </c>
      <c r="N172" s="30" t="s">
        <v>74</v>
      </c>
      <c r="O172" s="30" t="s">
        <v>75</v>
      </c>
      <c r="P172" s="19" t="s">
        <v>76</v>
      </c>
    </row>
    <row r="173" spans="1:17" x14ac:dyDescent="0.25">
      <c r="A173" s="1" t="str">
        <f>A150</f>
        <v>Subcontractor 1</v>
      </c>
      <c r="P173" s="4">
        <f>SUM(K173:O173)</f>
        <v>0</v>
      </c>
    </row>
    <row r="174" spans="1:17" x14ac:dyDescent="0.25">
      <c r="A174" s="1" t="str">
        <f t="shared" ref="A174:A192" si="125">A151</f>
        <v>Subcontractor 2</v>
      </c>
      <c r="P174" s="4">
        <f t="shared" ref="P174:P193" si="126">SUM(K174:O174)</f>
        <v>0</v>
      </c>
    </row>
    <row r="175" spans="1:17" x14ac:dyDescent="0.25">
      <c r="A175" s="1" t="str">
        <f t="shared" si="125"/>
        <v>Subcontractor 3</v>
      </c>
      <c r="P175" s="4">
        <f t="shared" si="126"/>
        <v>0</v>
      </c>
    </row>
    <row r="176" spans="1:17" x14ac:dyDescent="0.25">
      <c r="A176" s="1" t="str">
        <f t="shared" si="125"/>
        <v>Subcontractor 4</v>
      </c>
      <c r="P176" s="4">
        <f t="shared" si="126"/>
        <v>0</v>
      </c>
    </row>
    <row r="177" spans="1:17" x14ac:dyDescent="0.25">
      <c r="A177" s="1" t="str">
        <f t="shared" si="125"/>
        <v>Subcontractor 5</v>
      </c>
      <c r="P177" s="4">
        <f t="shared" si="126"/>
        <v>0</v>
      </c>
    </row>
    <row r="178" spans="1:17" x14ac:dyDescent="0.25">
      <c r="A178" s="1" t="str">
        <f t="shared" si="125"/>
        <v>Subcontractor 6</v>
      </c>
      <c r="P178" s="4">
        <f t="shared" si="126"/>
        <v>0</v>
      </c>
    </row>
    <row r="179" spans="1:17" x14ac:dyDescent="0.25">
      <c r="A179" s="1" t="str">
        <f t="shared" si="125"/>
        <v>Subcontractor 7</v>
      </c>
      <c r="P179" s="4">
        <f t="shared" si="126"/>
        <v>0</v>
      </c>
    </row>
    <row r="180" spans="1:17" x14ac:dyDescent="0.25">
      <c r="A180" s="1" t="str">
        <f t="shared" si="125"/>
        <v>Subcontractor 8</v>
      </c>
      <c r="P180" s="4">
        <f t="shared" si="126"/>
        <v>0</v>
      </c>
    </row>
    <row r="181" spans="1:17" x14ac:dyDescent="0.25">
      <c r="A181" s="1" t="str">
        <f t="shared" si="125"/>
        <v>Subcontractor 9</v>
      </c>
      <c r="P181" s="4">
        <f t="shared" si="126"/>
        <v>0</v>
      </c>
    </row>
    <row r="182" spans="1:17" x14ac:dyDescent="0.25">
      <c r="A182" s="1" t="str">
        <f t="shared" si="125"/>
        <v>Subcontractor 10</v>
      </c>
      <c r="P182" s="4">
        <f t="shared" si="126"/>
        <v>0</v>
      </c>
    </row>
    <row r="183" spans="1:17" x14ac:dyDescent="0.25">
      <c r="A183" s="1" t="str">
        <f t="shared" si="125"/>
        <v>Subcontractor 11</v>
      </c>
      <c r="P183" s="4">
        <f t="shared" si="126"/>
        <v>0</v>
      </c>
    </row>
    <row r="184" spans="1:17" x14ac:dyDescent="0.25">
      <c r="A184" s="1" t="str">
        <f t="shared" si="125"/>
        <v>Subcontractor 12</v>
      </c>
      <c r="P184" s="4">
        <f t="shared" si="126"/>
        <v>0</v>
      </c>
    </row>
    <row r="185" spans="1:17" x14ac:dyDescent="0.25">
      <c r="A185" s="1" t="str">
        <f t="shared" si="125"/>
        <v>Subcontractor 13</v>
      </c>
      <c r="P185" s="4">
        <f t="shared" si="126"/>
        <v>0</v>
      </c>
    </row>
    <row r="186" spans="1:17" x14ac:dyDescent="0.25">
      <c r="A186" s="1" t="str">
        <f t="shared" si="125"/>
        <v>Subcontractor 14</v>
      </c>
      <c r="P186" s="4">
        <f t="shared" si="126"/>
        <v>0</v>
      </c>
    </row>
    <row r="187" spans="1:17" x14ac:dyDescent="0.25">
      <c r="A187" s="1" t="str">
        <f t="shared" si="125"/>
        <v>Subcontractor 15</v>
      </c>
      <c r="P187" s="4">
        <f t="shared" si="126"/>
        <v>0</v>
      </c>
    </row>
    <row r="188" spans="1:17" x14ac:dyDescent="0.25">
      <c r="A188" s="1" t="str">
        <f t="shared" si="125"/>
        <v>Subcontractor 16</v>
      </c>
      <c r="P188" s="4">
        <f t="shared" si="126"/>
        <v>0</v>
      </c>
    </row>
    <row r="189" spans="1:17" x14ac:dyDescent="0.25">
      <c r="A189" s="1" t="str">
        <f t="shared" si="125"/>
        <v>Subcontractor 17</v>
      </c>
      <c r="P189" s="4">
        <f t="shared" si="126"/>
        <v>0</v>
      </c>
    </row>
    <row r="190" spans="1:17" x14ac:dyDescent="0.25">
      <c r="A190" s="1" t="str">
        <f t="shared" si="125"/>
        <v>Subcontractor 18</v>
      </c>
      <c r="P190" s="4">
        <f t="shared" si="126"/>
        <v>0</v>
      </c>
    </row>
    <row r="191" spans="1:17" x14ac:dyDescent="0.25">
      <c r="A191" s="1" t="str">
        <f t="shared" si="125"/>
        <v>Subcontractor 19</v>
      </c>
      <c r="P191" s="4">
        <f t="shared" si="126"/>
        <v>0</v>
      </c>
    </row>
    <row r="192" spans="1:17" x14ac:dyDescent="0.25">
      <c r="A192" s="1" t="str">
        <f t="shared" si="125"/>
        <v>Subcontractor 20</v>
      </c>
      <c r="P192" s="4">
        <f t="shared" si="126"/>
        <v>0</v>
      </c>
      <c r="Q192" s="51" t="s">
        <v>114</v>
      </c>
    </row>
    <row r="193" spans="1:17" x14ac:dyDescent="0.25">
      <c r="A193" s="38" t="s">
        <v>94</v>
      </c>
      <c r="B193" s="38"/>
      <c r="C193" s="38"/>
      <c r="D193" s="38"/>
      <c r="E193" s="38"/>
      <c r="F193" s="38"/>
      <c r="G193" s="38"/>
      <c r="H193" s="38"/>
      <c r="I193" s="38"/>
      <c r="J193" s="38"/>
      <c r="K193" s="39">
        <f>SUM(K173:K192)</f>
        <v>0</v>
      </c>
      <c r="L193" s="39">
        <f t="shared" ref="L193:O193" si="127">SUM(L173:L192)</f>
        <v>0</v>
      </c>
      <c r="M193" s="39">
        <f t="shared" si="127"/>
        <v>0</v>
      </c>
      <c r="N193" s="39">
        <f t="shared" si="127"/>
        <v>0</v>
      </c>
      <c r="O193" s="39">
        <f t="shared" si="127"/>
        <v>0</v>
      </c>
      <c r="P193" s="40">
        <f t="shared" si="126"/>
        <v>0</v>
      </c>
      <c r="Q193" s="71">
        <f>SUM(K193:O193)</f>
        <v>0</v>
      </c>
    </row>
    <row r="194" spans="1:17" s="5" customFormat="1" x14ac:dyDescent="0.25">
      <c r="K194" s="11"/>
      <c r="L194" s="11"/>
      <c r="M194" s="11"/>
      <c r="N194" s="11"/>
      <c r="O194" s="11"/>
      <c r="P194" s="12"/>
      <c r="Q194" s="13"/>
    </row>
    <row r="195" spans="1:17" x14ac:dyDescent="0.25">
      <c r="P195" s="8"/>
    </row>
    <row r="196" spans="1:17" x14ac:dyDescent="0.25">
      <c r="A196" s="5" t="s">
        <v>162</v>
      </c>
      <c r="K196" s="3" t="s">
        <v>71</v>
      </c>
      <c r="L196" s="3" t="s">
        <v>72</v>
      </c>
      <c r="M196" s="3" t="s">
        <v>73</v>
      </c>
      <c r="N196" s="3" t="s">
        <v>74</v>
      </c>
      <c r="O196" s="3" t="s">
        <v>75</v>
      </c>
      <c r="P196" s="19" t="s">
        <v>76</v>
      </c>
    </row>
    <row r="197" spans="1:17" x14ac:dyDescent="0.25">
      <c r="A197" s="1" t="str">
        <f>A173</f>
        <v>Subcontractor 1</v>
      </c>
      <c r="B197" s="103" t="s">
        <v>97</v>
      </c>
      <c r="C197" s="104"/>
      <c r="D197" s="104"/>
      <c r="E197" s="104"/>
      <c r="F197" s="104"/>
      <c r="G197" s="104"/>
      <c r="H197" s="104"/>
      <c r="I197" s="104"/>
      <c r="K197" s="3">
        <f t="shared" ref="K197:O206" si="128">K150+K173</f>
        <v>0</v>
      </c>
      <c r="L197" s="3">
        <f t="shared" si="128"/>
        <v>0</v>
      </c>
      <c r="M197" s="3">
        <f t="shared" si="128"/>
        <v>0</v>
      </c>
      <c r="N197" s="3">
        <f t="shared" si="128"/>
        <v>0</v>
      </c>
      <c r="O197" s="3">
        <f t="shared" si="128"/>
        <v>0</v>
      </c>
      <c r="P197" s="8">
        <f>SUM(K197:O197)</f>
        <v>0</v>
      </c>
    </row>
    <row r="198" spans="1:17" x14ac:dyDescent="0.25">
      <c r="A198" s="1" t="str">
        <f t="shared" ref="A198:A208" si="129">A174</f>
        <v>Subcontractor 2</v>
      </c>
      <c r="B198" s="104"/>
      <c r="C198" s="104"/>
      <c r="D198" s="104"/>
      <c r="E198" s="104"/>
      <c r="F198" s="104"/>
      <c r="G198" s="104"/>
      <c r="H198" s="104"/>
      <c r="I198" s="104"/>
      <c r="K198" s="3">
        <f t="shared" si="128"/>
        <v>0</v>
      </c>
      <c r="L198" s="3">
        <f t="shared" si="128"/>
        <v>0</v>
      </c>
      <c r="M198" s="3">
        <f t="shared" si="128"/>
        <v>0</v>
      </c>
      <c r="N198" s="3">
        <f t="shared" si="128"/>
        <v>0</v>
      </c>
      <c r="O198" s="3">
        <f t="shared" si="128"/>
        <v>0</v>
      </c>
      <c r="P198" s="8">
        <f t="shared" ref="P198:P218" si="130">SUM(K198:O198)</f>
        <v>0</v>
      </c>
    </row>
    <row r="199" spans="1:17" x14ac:dyDescent="0.25">
      <c r="A199" s="1" t="str">
        <f t="shared" si="129"/>
        <v>Subcontractor 3</v>
      </c>
      <c r="B199" s="104"/>
      <c r="C199" s="104"/>
      <c r="D199" s="104"/>
      <c r="E199" s="104"/>
      <c r="F199" s="104"/>
      <c r="G199" s="104"/>
      <c r="H199" s="104"/>
      <c r="I199" s="104"/>
      <c r="K199" s="3">
        <f t="shared" si="128"/>
        <v>0</v>
      </c>
      <c r="L199" s="3">
        <f t="shared" si="128"/>
        <v>0</v>
      </c>
      <c r="M199" s="3">
        <f t="shared" si="128"/>
        <v>0</v>
      </c>
      <c r="N199" s="3">
        <f t="shared" si="128"/>
        <v>0</v>
      </c>
      <c r="O199" s="3">
        <f t="shared" si="128"/>
        <v>0</v>
      </c>
      <c r="P199" s="8">
        <f t="shared" si="130"/>
        <v>0</v>
      </c>
    </row>
    <row r="200" spans="1:17" x14ac:dyDescent="0.25">
      <c r="A200" s="1" t="str">
        <f t="shared" si="129"/>
        <v>Subcontractor 4</v>
      </c>
      <c r="B200" s="104"/>
      <c r="C200" s="104"/>
      <c r="D200" s="104"/>
      <c r="E200" s="104"/>
      <c r="F200" s="104"/>
      <c r="G200" s="104"/>
      <c r="H200" s="104"/>
      <c r="I200" s="104"/>
      <c r="K200" s="3">
        <f t="shared" si="128"/>
        <v>0</v>
      </c>
      <c r="L200" s="3">
        <f t="shared" si="128"/>
        <v>0</v>
      </c>
      <c r="M200" s="3">
        <f t="shared" si="128"/>
        <v>0</v>
      </c>
      <c r="N200" s="3">
        <f t="shared" si="128"/>
        <v>0</v>
      </c>
      <c r="O200" s="3">
        <f t="shared" si="128"/>
        <v>0</v>
      </c>
      <c r="P200" s="8">
        <f t="shared" si="130"/>
        <v>0</v>
      </c>
    </row>
    <row r="201" spans="1:17" x14ac:dyDescent="0.25">
      <c r="A201" s="1" t="str">
        <f t="shared" si="129"/>
        <v>Subcontractor 5</v>
      </c>
      <c r="B201" s="104"/>
      <c r="C201" s="104"/>
      <c r="D201" s="104"/>
      <c r="E201" s="104"/>
      <c r="F201" s="104"/>
      <c r="G201" s="104"/>
      <c r="H201" s="104"/>
      <c r="I201" s="104"/>
      <c r="K201" s="3">
        <f t="shared" si="128"/>
        <v>0</v>
      </c>
      <c r="L201" s="3">
        <f t="shared" si="128"/>
        <v>0</v>
      </c>
      <c r="M201" s="3">
        <f t="shared" si="128"/>
        <v>0</v>
      </c>
      <c r="N201" s="3">
        <f t="shared" si="128"/>
        <v>0</v>
      </c>
      <c r="O201" s="3">
        <f t="shared" si="128"/>
        <v>0</v>
      </c>
      <c r="P201" s="8">
        <f t="shared" si="130"/>
        <v>0</v>
      </c>
    </row>
    <row r="202" spans="1:17" x14ac:dyDescent="0.25">
      <c r="A202" s="1" t="str">
        <f t="shared" si="129"/>
        <v>Subcontractor 6</v>
      </c>
      <c r="B202" s="104"/>
      <c r="C202" s="104"/>
      <c r="D202" s="104"/>
      <c r="E202" s="104"/>
      <c r="F202" s="104"/>
      <c r="G202" s="104"/>
      <c r="H202" s="104"/>
      <c r="I202" s="104"/>
      <c r="K202" s="3">
        <f t="shared" si="128"/>
        <v>0</v>
      </c>
      <c r="L202" s="3">
        <f t="shared" si="128"/>
        <v>0</v>
      </c>
      <c r="M202" s="3">
        <f t="shared" si="128"/>
        <v>0</v>
      </c>
      <c r="N202" s="3">
        <f t="shared" si="128"/>
        <v>0</v>
      </c>
      <c r="O202" s="3">
        <f t="shared" si="128"/>
        <v>0</v>
      </c>
      <c r="P202" s="8">
        <f t="shared" si="130"/>
        <v>0</v>
      </c>
    </row>
    <row r="203" spans="1:17" x14ac:dyDescent="0.25">
      <c r="A203" s="1" t="str">
        <f t="shared" si="129"/>
        <v>Subcontractor 7</v>
      </c>
      <c r="B203" s="104"/>
      <c r="C203" s="104"/>
      <c r="D203" s="104"/>
      <c r="E203" s="104"/>
      <c r="F203" s="104"/>
      <c r="G203" s="104"/>
      <c r="H203" s="104"/>
      <c r="I203" s="104"/>
      <c r="K203" s="3">
        <f t="shared" si="128"/>
        <v>0</v>
      </c>
      <c r="L203" s="3">
        <f t="shared" si="128"/>
        <v>0</v>
      </c>
      <c r="M203" s="3">
        <f t="shared" si="128"/>
        <v>0</v>
      </c>
      <c r="N203" s="3">
        <f t="shared" si="128"/>
        <v>0</v>
      </c>
      <c r="O203" s="3">
        <f t="shared" si="128"/>
        <v>0</v>
      </c>
      <c r="P203" s="8">
        <f t="shared" si="130"/>
        <v>0</v>
      </c>
    </row>
    <row r="204" spans="1:17" x14ac:dyDescent="0.25">
      <c r="A204" s="1" t="str">
        <f t="shared" si="129"/>
        <v>Subcontractor 8</v>
      </c>
      <c r="B204" s="104"/>
      <c r="C204" s="104"/>
      <c r="D204" s="104"/>
      <c r="E204" s="104"/>
      <c r="F204" s="104"/>
      <c r="G204" s="104"/>
      <c r="H204" s="104"/>
      <c r="I204" s="104"/>
      <c r="K204" s="3">
        <f t="shared" si="128"/>
        <v>0</v>
      </c>
      <c r="L204" s="3">
        <f t="shared" si="128"/>
        <v>0</v>
      </c>
      <c r="M204" s="3">
        <f t="shared" si="128"/>
        <v>0</v>
      </c>
      <c r="N204" s="3">
        <f t="shared" si="128"/>
        <v>0</v>
      </c>
      <c r="O204" s="3">
        <f t="shared" si="128"/>
        <v>0</v>
      </c>
      <c r="P204" s="8">
        <f t="shared" si="130"/>
        <v>0</v>
      </c>
    </row>
    <row r="205" spans="1:17" x14ac:dyDescent="0.25">
      <c r="A205" s="1" t="str">
        <f t="shared" si="129"/>
        <v>Subcontractor 9</v>
      </c>
      <c r="B205" s="104"/>
      <c r="C205" s="104"/>
      <c r="D205" s="104"/>
      <c r="E205" s="104"/>
      <c r="F205" s="104"/>
      <c r="G205" s="104"/>
      <c r="H205" s="104"/>
      <c r="I205" s="104"/>
      <c r="K205" s="3">
        <f t="shared" si="128"/>
        <v>0</v>
      </c>
      <c r="L205" s="3">
        <f t="shared" si="128"/>
        <v>0</v>
      </c>
      <c r="M205" s="3">
        <f t="shared" si="128"/>
        <v>0</v>
      </c>
      <c r="N205" s="3">
        <f t="shared" si="128"/>
        <v>0</v>
      </c>
      <c r="O205" s="3">
        <f t="shared" si="128"/>
        <v>0</v>
      </c>
      <c r="P205" s="8">
        <f t="shared" si="130"/>
        <v>0</v>
      </c>
    </row>
    <row r="206" spans="1:17" x14ac:dyDescent="0.25">
      <c r="A206" s="1" t="str">
        <f t="shared" si="129"/>
        <v>Subcontractor 10</v>
      </c>
      <c r="B206" s="104"/>
      <c r="C206" s="104"/>
      <c r="D206" s="104"/>
      <c r="E206" s="104"/>
      <c r="F206" s="104"/>
      <c r="G206" s="104"/>
      <c r="H206" s="104"/>
      <c r="I206" s="104"/>
      <c r="K206" s="3">
        <f t="shared" si="128"/>
        <v>0</v>
      </c>
      <c r="L206" s="3">
        <f t="shared" si="128"/>
        <v>0</v>
      </c>
      <c r="M206" s="3">
        <f t="shared" si="128"/>
        <v>0</v>
      </c>
      <c r="N206" s="3">
        <f t="shared" si="128"/>
        <v>0</v>
      </c>
      <c r="O206" s="3">
        <f t="shared" si="128"/>
        <v>0</v>
      </c>
      <c r="P206" s="8">
        <f t="shared" si="130"/>
        <v>0</v>
      </c>
    </row>
    <row r="207" spans="1:17" x14ac:dyDescent="0.25">
      <c r="A207" s="1" t="str">
        <f t="shared" si="129"/>
        <v>Subcontractor 11</v>
      </c>
      <c r="B207" s="104"/>
      <c r="C207" s="104"/>
      <c r="D207" s="104"/>
      <c r="E207" s="104"/>
      <c r="F207" s="104"/>
      <c r="G207" s="104"/>
      <c r="H207" s="104"/>
      <c r="I207" s="104"/>
      <c r="K207" s="3">
        <f t="shared" ref="K207:O216" si="131">K160+K183</f>
        <v>0</v>
      </c>
      <c r="L207" s="3">
        <f t="shared" si="131"/>
        <v>0</v>
      </c>
      <c r="M207" s="3">
        <f t="shared" si="131"/>
        <v>0</v>
      </c>
      <c r="N207" s="3">
        <f t="shared" si="131"/>
        <v>0</v>
      </c>
      <c r="O207" s="3">
        <f t="shared" si="131"/>
        <v>0</v>
      </c>
      <c r="P207" s="8">
        <f t="shared" si="130"/>
        <v>0</v>
      </c>
    </row>
    <row r="208" spans="1:17" x14ac:dyDescent="0.25">
      <c r="A208" s="1" t="str">
        <f t="shared" si="129"/>
        <v>Subcontractor 12</v>
      </c>
      <c r="B208" s="104"/>
      <c r="C208" s="104"/>
      <c r="D208" s="104"/>
      <c r="E208" s="104"/>
      <c r="F208" s="104"/>
      <c r="G208" s="104"/>
      <c r="H208" s="104"/>
      <c r="I208" s="104"/>
      <c r="K208" s="3">
        <f t="shared" si="131"/>
        <v>0</v>
      </c>
      <c r="L208" s="3">
        <f t="shared" si="131"/>
        <v>0</v>
      </c>
      <c r="M208" s="3">
        <f t="shared" si="131"/>
        <v>0</v>
      </c>
      <c r="N208" s="3">
        <f t="shared" si="131"/>
        <v>0</v>
      </c>
      <c r="O208" s="3">
        <f t="shared" si="131"/>
        <v>0</v>
      </c>
      <c r="P208" s="8">
        <f t="shared" si="130"/>
        <v>0</v>
      </c>
    </row>
    <row r="209" spans="1:17" x14ac:dyDescent="0.25">
      <c r="A209" s="1" t="str">
        <f t="shared" ref="A209:A216" si="132">A162</f>
        <v>Subcontractor 13</v>
      </c>
      <c r="B209" s="104"/>
      <c r="C209" s="104"/>
      <c r="D209" s="104"/>
      <c r="E209" s="104"/>
      <c r="F209" s="104"/>
      <c r="G209" s="104"/>
      <c r="H209" s="104"/>
      <c r="I209" s="104"/>
      <c r="K209" s="3">
        <f t="shared" si="131"/>
        <v>0</v>
      </c>
      <c r="L209" s="3">
        <f t="shared" si="131"/>
        <v>0</v>
      </c>
      <c r="M209" s="3">
        <f t="shared" si="131"/>
        <v>0</v>
      </c>
      <c r="N209" s="3">
        <f t="shared" si="131"/>
        <v>0</v>
      </c>
      <c r="O209" s="3">
        <f t="shared" si="131"/>
        <v>0</v>
      </c>
      <c r="P209" s="8">
        <f t="shared" si="130"/>
        <v>0</v>
      </c>
    </row>
    <row r="210" spans="1:17" x14ac:dyDescent="0.25">
      <c r="A210" s="1" t="str">
        <f t="shared" si="132"/>
        <v>Subcontractor 14</v>
      </c>
      <c r="B210" s="104"/>
      <c r="C210" s="104"/>
      <c r="D210" s="104"/>
      <c r="E210" s="104"/>
      <c r="F210" s="104"/>
      <c r="G210" s="104"/>
      <c r="H210" s="104"/>
      <c r="I210" s="104"/>
      <c r="K210" s="3">
        <f t="shared" si="131"/>
        <v>0</v>
      </c>
      <c r="L210" s="3">
        <f t="shared" si="131"/>
        <v>0</v>
      </c>
      <c r="M210" s="3">
        <f t="shared" si="131"/>
        <v>0</v>
      </c>
      <c r="N210" s="3">
        <f t="shared" si="131"/>
        <v>0</v>
      </c>
      <c r="O210" s="3">
        <f t="shared" si="131"/>
        <v>0</v>
      </c>
      <c r="P210" s="8">
        <f t="shared" si="130"/>
        <v>0</v>
      </c>
    </row>
    <row r="211" spans="1:17" x14ac:dyDescent="0.25">
      <c r="A211" s="1" t="str">
        <f t="shared" si="132"/>
        <v>Subcontractor 15</v>
      </c>
      <c r="B211" s="104"/>
      <c r="C211" s="104"/>
      <c r="D211" s="104"/>
      <c r="E211" s="104"/>
      <c r="F211" s="104"/>
      <c r="G211" s="104"/>
      <c r="H211" s="104"/>
      <c r="I211" s="104"/>
      <c r="K211" s="3">
        <f t="shared" si="131"/>
        <v>0</v>
      </c>
      <c r="L211" s="3">
        <f t="shared" si="131"/>
        <v>0</v>
      </c>
      <c r="M211" s="3">
        <f t="shared" si="131"/>
        <v>0</v>
      </c>
      <c r="N211" s="3">
        <f t="shared" si="131"/>
        <v>0</v>
      </c>
      <c r="O211" s="3">
        <f t="shared" si="131"/>
        <v>0</v>
      </c>
      <c r="P211" s="8">
        <f t="shared" si="130"/>
        <v>0</v>
      </c>
    </row>
    <row r="212" spans="1:17" x14ac:dyDescent="0.25">
      <c r="A212" s="1" t="str">
        <f t="shared" si="132"/>
        <v>Subcontractor 16</v>
      </c>
      <c r="B212" s="104"/>
      <c r="C212" s="104"/>
      <c r="D212" s="104"/>
      <c r="E212" s="104"/>
      <c r="F212" s="104"/>
      <c r="G212" s="104"/>
      <c r="H212" s="104"/>
      <c r="I212" s="104"/>
      <c r="K212" s="3">
        <f t="shared" si="131"/>
        <v>0</v>
      </c>
      <c r="L212" s="3">
        <f t="shared" si="131"/>
        <v>0</v>
      </c>
      <c r="M212" s="3">
        <f t="shared" si="131"/>
        <v>0</v>
      </c>
      <c r="N212" s="3">
        <f t="shared" si="131"/>
        <v>0</v>
      </c>
      <c r="O212" s="3">
        <f t="shared" si="131"/>
        <v>0</v>
      </c>
      <c r="P212" s="8">
        <f t="shared" si="130"/>
        <v>0</v>
      </c>
    </row>
    <row r="213" spans="1:17" x14ac:dyDescent="0.25">
      <c r="A213" s="1" t="str">
        <f t="shared" si="132"/>
        <v>Subcontractor 17</v>
      </c>
      <c r="B213" s="104"/>
      <c r="C213" s="104"/>
      <c r="D213" s="104"/>
      <c r="E213" s="104"/>
      <c r="F213" s="104"/>
      <c r="G213" s="104"/>
      <c r="H213" s="104"/>
      <c r="I213" s="104"/>
      <c r="K213" s="3">
        <f t="shared" si="131"/>
        <v>0</v>
      </c>
      <c r="L213" s="3">
        <f t="shared" si="131"/>
        <v>0</v>
      </c>
      <c r="M213" s="3">
        <f t="shared" si="131"/>
        <v>0</v>
      </c>
      <c r="N213" s="3">
        <f t="shared" si="131"/>
        <v>0</v>
      </c>
      <c r="O213" s="3">
        <f t="shared" si="131"/>
        <v>0</v>
      </c>
      <c r="P213" s="8">
        <f t="shared" si="130"/>
        <v>0</v>
      </c>
    </row>
    <row r="214" spans="1:17" x14ac:dyDescent="0.25">
      <c r="A214" s="1" t="str">
        <f t="shared" si="132"/>
        <v>Subcontractor 18</v>
      </c>
      <c r="B214" s="104"/>
      <c r="C214" s="104"/>
      <c r="D214" s="104"/>
      <c r="E214" s="104"/>
      <c r="F214" s="104"/>
      <c r="G214" s="104"/>
      <c r="H214" s="104"/>
      <c r="I214" s="104"/>
      <c r="K214" s="3">
        <f t="shared" si="131"/>
        <v>0</v>
      </c>
      <c r="L214" s="3">
        <f t="shared" si="131"/>
        <v>0</v>
      </c>
      <c r="M214" s="3">
        <f t="shared" si="131"/>
        <v>0</v>
      </c>
      <c r="N214" s="3">
        <f t="shared" si="131"/>
        <v>0</v>
      </c>
      <c r="O214" s="3">
        <f t="shared" si="131"/>
        <v>0</v>
      </c>
      <c r="P214" s="8">
        <f t="shared" si="130"/>
        <v>0</v>
      </c>
    </row>
    <row r="215" spans="1:17" x14ac:dyDescent="0.25">
      <c r="A215" s="1" t="str">
        <f t="shared" si="132"/>
        <v>Subcontractor 19</v>
      </c>
      <c r="B215" s="104"/>
      <c r="C215" s="104"/>
      <c r="D215" s="104"/>
      <c r="E215" s="104"/>
      <c r="F215" s="104"/>
      <c r="G215" s="104"/>
      <c r="H215" s="104"/>
      <c r="I215" s="104"/>
      <c r="K215" s="3">
        <f t="shared" si="131"/>
        <v>0</v>
      </c>
      <c r="L215" s="3">
        <f t="shared" si="131"/>
        <v>0</v>
      </c>
      <c r="M215" s="3">
        <f t="shared" si="131"/>
        <v>0</v>
      </c>
      <c r="N215" s="3">
        <f t="shared" si="131"/>
        <v>0</v>
      </c>
      <c r="O215" s="3">
        <f t="shared" si="131"/>
        <v>0</v>
      </c>
      <c r="P215" s="8">
        <f t="shared" si="130"/>
        <v>0</v>
      </c>
    </row>
    <row r="216" spans="1:17" x14ac:dyDescent="0.25">
      <c r="A216" s="1" t="str">
        <f t="shared" si="132"/>
        <v>Subcontractor 20</v>
      </c>
      <c r="K216" s="3">
        <f t="shared" si="131"/>
        <v>0</v>
      </c>
      <c r="L216" s="3">
        <f t="shared" si="131"/>
        <v>0</v>
      </c>
      <c r="M216" s="3">
        <f t="shared" si="131"/>
        <v>0</v>
      </c>
      <c r="N216" s="3">
        <f t="shared" si="131"/>
        <v>0</v>
      </c>
      <c r="O216" s="3">
        <f t="shared" si="131"/>
        <v>0</v>
      </c>
      <c r="P216" s="8">
        <f t="shared" si="130"/>
        <v>0</v>
      </c>
      <c r="Q216" s="51" t="s">
        <v>114</v>
      </c>
    </row>
    <row r="217" spans="1:17" x14ac:dyDescent="0.25">
      <c r="P217" s="8"/>
      <c r="Q217" s="51"/>
    </row>
    <row r="218" spans="1:17" s="5" customFormat="1" x14ac:dyDescent="0.25">
      <c r="A218" s="32" t="s">
        <v>51</v>
      </c>
      <c r="B218" s="32"/>
      <c r="C218" s="32"/>
      <c r="D218" s="32"/>
      <c r="E218" s="32"/>
      <c r="F218" s="32"/>
      <c r="G218" s="32"/>
      <c r="H218" s="32"/>
      <c r="I218" s="32"/>
      <c r="J218" s="32"/>
      <c r="K218" s="33">
        <f>SUM(K197:K216)</f>
        <v>0</v>
      </c>
      <c r="L218" s="33">
        <f>SUM(L197:L216)</f>
        <v>0</v>
      </c>
      <c r="M218" s="33">
        <f>SUM(M197:M216)</f>
        <v>0</v>
      </c>
      <c r="N218" s="33">
        <f>SUM(N197:N216)</f>
        <v>0</v>
      </c>
      <c r="O218" s="33">
        <f>SUM(O197:O216)</f>
        <v>0</v>
      </c>
      <c r="P218" s="34">
        <f t="shared" si="130"/>
        <v>0</v>
      </c>
      <c r="Q218" s="50">
        <f>SUM(K218:O218)</f>
        <v>0</v>
      </c>
    </row>
    <row r="219" spans="1:17" x14ac:dyDescent="0.25">
      <c r="P219" s="8"/>
    </row>
    <row r="220" spans="1:17" x14ac:dyDescent="0.25">
      <c r="A220" s="5" t="s">
        <v>118</v>
      </c>
      <c r="B220" s="5" t="s">
        <v>57</v>
      </c>
      <c r="K220" s="3" t="s">
        <v>71</v>
      </c>
      <c r="L220" s="3" t="s">
        <v>72</v>
      </c>
      <c r="M220" s="3" t="s">
        <v>73</v>
      </c>
      <c r="N220" s="3" t="s">
        <v>74</v>
      </c>
      <c r="O220" s="3" t="s">
        <v>75</v>
      </c>
      <c r="P220" s="19" t="s">
        <v>76</v>
      </c>
    </row>
    <row r="221" spans="1:17" x14ac:dyDescent="0.25">
      <c r="A221" s="1" t="str">
        <f t="shared" ref="A221:A240" si="133">A197</f>
        <v>Subcontractor 1</v>
      </c>
      <c r="B221" s="105" t="s">
        <v>121</v>
      </c>
      <c r="C221" s="106"/>
      <c r="D221" s="106"/>
      <c r="E221" s="106"/>
      <c r="F221" s="106"/>
      <c r="G221" s="106"/>
      <c r="H221" s="106"/>
      <c r="I221" s="106"/>
      <c r="J221" s="106"/>
      <c r="K221" s="7">
        <f t="shared" ref="K221:K240" si="134">IF(K197&gt;=25000,25000,K197)</f>
        <v>0</v>
      </c>
      <c r="L221" s="7">
        <f t="shared" ref="L221:L240" si="135">IF(IF(SUM(K197:L197)&gt;=25000,25000-K197,L197)&lt;=0,0,MIN(L197,25000-K197))</f>
        <v>0</v>
      </c>
      <c r="M221" s="7">
        <f t="shared" ref="M221:M240" si="136">IF(IF(SUM(K197:M197)&gt;=25000,25000-SUM(K197:L197),M197)&lt;=0,0,MIN(M197,25000-SUM(K197:L197)))</f>
        <v>0</v>
      </c>
      <c r="N221" s="7">
        <f t="shared" ref="N221:N240" si="137">IF(IF(SUM(K197:N197)&gt;=25000,25000-SUM(K197:M197),N197)&lt;=0,0,MIN(N197,25000-SUM(K197:M197)))</f>
        <v>0</v>
      </c>
      <c r="O221" s="7">
        <f t="shared" ref="O221:O240" si="138">IF(IF(SUM(K197:O197)&gt;=25000,25000-SUM(K197:N197),O197)&lt;=0,0,MIN(O197,25000-SUM(K197:N197)))</f>
        <v>0</v>
      </c>
      <c r="P221" s="8">
        <f>SUM(K221:O221)</f>
        <v>0</v>
      </c>
    </row>
    <row r="222" spans="1:17" x14ac:dyDescent="0.25">
      <c r="A222" s="1" t="str">
        <f t="shared" si="133"/>
        <v>Subcontractor 2</v>
      </c>
      <c r="B222" s="106"/>
      <c r="C222" s="106"/>
      <c r="D222" s="106"/>
      <c r="E222" s="106"/>
      <c r="F222" s="106"/>
      <c r="G222" s="106"/>
      <c r="H222" s="106"/>
      <c r="I222" s="106"/>
      <c r="J222" s="106"/>
      <c r="K222" s="7">
        <f t="shared" si="134"/>
        <v>0</v>
      </c>
      <c r="L222" s="7">
        <f t="shared" si="135"/>
        <v>0</v>
      </c>
      <c r="M222" s="7">
        <f t="shared" si="136"/>
        <v>0</v>
      </c>
      <c r="N222" s="7">
        <f t="shared" si="137"/>
        <v>0</v>
      </c>
      <c r="O222" s="7">
        <f t="shared" si="138"/>
        <v>0</v>
      </c>
      <c r="P222" s="8">
        <f t="shared" ref="P222:P240" si="139">SUM(K222:O222)</f>
        <v>0</v>
      </c>
    </row>
    <row r="223" spans="1:17" x14ac:dyDescent="0.25">
      <c r="A223" s="1" t="str">
        <f t="shared" si="133"/>
        <v>Subcontractor 3</v>
      </c>
      <c r="B223" s="106"/>
      <c r="C223" s="106"/>
      <c r="D223" s="106"/>
      <c r="E223" s="106"/>
      <c r="F223" s="106"/>
      <c r="G223" s="106"/>
      <c r="H223" s="106"/>
      <c r="I223" s="106"/>
      <c r="J223" s="106"/>
      <c r="K223" s="7">
        <f t="shared" si="134"/>
        <v>0</v>
      </c>
      <c r="L223" s="7">
        <f t="shared" si="135"/>
        <v>0</v>
      </c>
      <c r="M223" s="7">
        <f t="shared" si="136"/>
        <v>0</v>
      </c>
      <c r="N223" s="7">
        <f t="shared" si="137"/>
        <v>0</v>
      </c>
      <c r="O223" s="7">
        <f t="shared" si="138"/>
        <v>0</v>
      </c>
      <c r="P223" s="8">
        <f t="shared" si="139"/>
        <v>0</v>
      </c>
    </row>
    <row r="224" spans="1:17" x14ac:dyDescent="0.25">
      <c r="A224" s="1" t="str">
        <f t="shared" si="133"/>
        <v>Subcontractor 4</v>
      </c>
      <c r="B224" s="106"/>
      <c r="C224" s="106"/>
      <c r="D224" s="106"/>
      <c r="E224" s="106"/>
      <c r="F224" s="106"/>
      <c r="G224" s="106"/>
      <c r="H224" s="106"/>
      <c r="I224" s="106"/>
      <c r="J224" s="106"/>
      <c r="K224" s="7">
        <f t="shared" si="134"/>
        <v>0</v>
      </c>
      <c r="L224" s="7">
        <f t="shared" si="135"/>
        <v>0</v>
      </c>
      <c r="M224" s="7">
        <f t="shared" si="136"/>
        <v>0</v>
      </c>
      <c r="N224" s="7">
        <f t="shared" si="137"/>
        <v>0</v>
      </c>
      <c r="O224" s="7">
        <f t="shared" si="138"/>
        <v>0</v>
      </c>
      <c r="P224" s="8">
        <f t="shared" si="139"/>
        <v>0</v>
      </c>
    </row>
    <row r="225" spans="1:17" x14ac:dyDescent="0.25">
      <c r="A225" s="1" t="str">
        <f t="shared" si="133"/>
        <v>Subcontractor 5</v>
      </c>
      <c r="B225" s="106"/>
      <c r="C225" s="106"/>
      <c r="D225" s="106"/>
      <c r="E225" s="106"/>
      <c r="F225" s="106"/>
      <c r="G225" s="106"/>
      <c r="H225" s="106"/>
      <c r="I225" s="106"/>
      <c r="J225" s="106"/>
      <c r="K225" s="7">
        <f t="shared" si="134"/>
        <v>0</v>
      </c>
      <c r="L225" s="7">
        <f t="shared" si="135"/>
        <v>0</v>
      </c>
      <c r="M225" s="7">
        <f t="shared" si="136"/>
        <v>0</v>
      </c>
      <c r="N225" s="7">
        <f t="shared" si="137"/>
        <v>0</v>
      </c>
      <c r="O225" s="7">
        <f t="shared" si="138"/>
        <v>0</v>
      </c>
      <c r="P225" s="8">
        <f t="shared" si="139"/>
        <v>0</v>
      </c>
    </row>
    <row r="226" spans="1:17" x14ac:dyDescent="0.25">
      <c r="A226" s="1" t="str">
        <f t="shared" si="133"/>
        <v>Subcontractor 6</v>
      </c>
      <c r="B226" s="106"/>
      <c r="C226" s="106"/>
      <c r="D226" s="106"/>
      <c r="E226" s="106"/>
      <c r="F226" s="106"/>
      <c r="G226" s="106"/>
      <c r="H226" s="106"/>
      <c r="I226" s="106"/>
      <c r="J226" s="106"/>
      <c r="K226" s="7">
        <f t="shared" si="134"/>
        <v>0</v>
      </c>
      <c r="L226" s="7">
        <f t="shared" si="135"/>
        <v>0</v>
      </c>
      <c r="M226" s="7">
        <f t="shared" si="136"/>
        <v>0</v>
      </c>
      <c r="N226" s="7">
        <f t="shared" si="137"/>
        <v>0</v>
      </c>
      <c r="O226" s="7">
        <f t="shared" si="138"/>
        <v>0</v>
      </c>
      <c r="P226" s="8">
        <f t="shared" si="139"/>
        <v>0</v>
      </c>
    </row>
    <row r="227" spans="1:17" x14ac:dyDescent="0.25">
      <c r="A227" s="1" t="str">
        <f t="shared" si="133"/>
        <v>Subcontractor 7</v>
      </c>
      <c r="B227" s="106"/>
      <c r="C227" s="106"/>
      <c r="D227" s="106"/>
      <c r="E227" s="106"/>
      <c r="F227" s="106"/>
      <c r="G227" s="106"/>
      <c r="H227" s="106"/>
      <c r="I227" s="106"/>
      <c r="J227" s="106"/>
      <c r="K227" s="7">
        <f t="shared" si="134"/>
        <v>0</v>
      </c>
      <c r="L227" s="7">
        <f t="shared" si="135"/>
        <v>0</v>
      </c>
      <c r="M227" s="7">
        <f t="shared" si="136"/>
        <v>0</v>
      </c>
      <c r="N227" s="7">
        <f t="shared" si="137"/>
        <v>0</v>
      </c>
      <c r="O227" s="7">
        <f t="shared" si="138"/>
        <v>0</v>
      </c>
      <c r="P227" s="8">
        <f t="shared" si="139"/>
        <v>0</v>
      </c>
    </row>
    <row r="228" spans="1:17" x14ac:dyDescent="0.25">
      <c r="A228" s="1" t="str">
        <f t="shared" si="133"/>
        <v>Subcontractor 8</v>
      </c>
      <c r="B228" s="106"/>
      <c r="C228" s="106"/>
      <c r="D228" s="106"/>
      <c r="E228" s="106"/>
      <c r="F228" s="106"/>
      <c r="G228" s="106"/>
      <c r="H228" s="106"/>
      <c r="I228" s="106"/>
      <c r="J228" s="106"/>
      <c r="K228" s="7">
        <f t="shared" si="134"/>
        <v>0</v>
      </c>
      <c r="L228" s="7">
        <f t="shared" si="135"/>
        <v>0</v>
      </c>
      <c r="M228" s="7">
        <f t="shared" si="136"/>
        <v>0</v>
      </c>
      <c r="N228" s="7">
        <f t="shared" si="137"/>
        <v>0</v>
      </c>
      <c r="O228" s="7">
        <f t="shared" si="138"/>
        <v>0</v>
      </c>
      <c r="P228" s="8">
        <f t="shared" si="139"/>
        <v>0</v>
      </c>
    </row>
    <row r="229" spans="1:17" x14ac:dyDescent="0.25">
      <c r="A229" s="1" t="str">
        <f t="shared" si="133"/>
        <v>Subcontractor 9</v>
      </c>
      <c r="B229" s="106"/>
      <c r="C229" s="106"/>
      <c r="D229" s="106"/>
      <c r="E229" s="106"/>
      <c r="F229" s="106"/>
      <c r="G229" s="106"/>
      <c r="H229" s="106"/>
      <c r="I229" s="106"/>
      <c r="J229" s="106"/>
      <c r="K229" s="7">
        <f t="shared" si="134"/>
        <v>0</v>
      </c>
      <c r="L229" s="7">
        <f t="shared" si="135"/>
        <v>0</v>
      </c>
      <c r="M229" s="7">
        <f t="shared" si="136"/>
        <v>0</v>
      </c>
      <c r="N229" s="7">
        <f t="shared" si="137"/>
        <v>0</v>
      </c>
      <c r="O229" s="7">
        <f t="shared" si="138"/>
        <v>0</v>
      </c>
      <c r="P229" s="8">
        <f t="shared" si="139"/>
        <v>0</v>
      </c>
    </row>
    <row r="230" spans="1:17" x14ac:dyDescent="0.25">
      <c r="A230" s="1" t="str">
        <f t="shared" si="133"/>
        <v>Subcontractor 10</v>
      </c>
      <c r="B230" s="106"/>
      <c r="C230" s="106"/>
      <c r="D230" s="106"/>
      <c r="E230" s="106"/>
      <c r="F230" s="106"/>
      <c r="G230" s="106"/>
      <c r="H230" s="106"/>
      <c r="I230" s="106"/>
      <c r="J230" s="106"/>
      <c r="K230" s="7">
        <f t="shared" si="134"/>
        <v>0</v>
      </c>
      <c r="L230" s="7">
        <f t="shared" si="135"/>
        <v>0</v>
      </c>
      <c r="M230" s="7">
        <f t="shared" si="136"/>
        <v>0</v>
      </c>
      <c r="N230" s="7">
        <f t="shared" si="137"/>
        <v>0</v>
      </c>
      <c r="O230" s="7">
        <f t="shared" si="138"/>
        <v>0</v>
      </c>
      <c r="P230" s="8">
        <f t="shared" si="139"/>
        <v>0</v>
      </c>
    </row>
    <row r="231" spans="1:17" x14ac:dyDescent="0.25">
      <c r="A231" s="1" t="str">
        <f t="shared" si="133"/>
        <v>Subcontractor 11</v>
      </c>
      <c r="B231" s="106"/>
      <c r="C231" s="106"/>
      <c r="D231" s="106"/>
      <c r="E231" s="106"/>
      <c r="F231" s="106"/>
      <c r="G231" s="106"/>
      <c r="H231" s="106"/>
      <c r="I231" s="106"/>
      <c r="J231" s="106"/>
      <c r="K231" s="7">
        <f t="shared" si="134"/>
        <v>0</v>
      </c>
      <c r="L231" s="7">
        <f t="shared" si="135"/>
        <v>0</v>
      </c>
      <c r="M231" s="7">
        <f t="shared" si="136"/>
        <v>0</v>
      </c>
      <c r="N231" s="7">
        <f t="shared" si="137"/>
        <v>0</v>
      </c>
      <c r="O231" s="7">
        <f t="shared" si="138"/>
        <v>0</v>
      </c>
      <c r="P231" s="8">
        <f t="shared" si="139"/>
        <v>0</v>
      </c>
    </row>
    <row r="232" spans="1:17" x14ac:dyDescent="0.25">
      <c r="A232" s="1" t="str">
        <f t="shared" si="133"/>
        <v>Subcontractor 12</v>
      </c>
      <c r="B232" s="106"/>
      <c r="C232" s="106"/>
      <c r="D232" s="106"/>
      <c r="E232" s="106"/>
      <c r="F232" s="106"/>
      <c r="G232" s="106"/>
      <c r="H232" s="106"/>
      <c r="I232" s="106"/>
      <c r="J232" s="106"/>
      <c r="K232" s="7">
        <f t="shared" si="134"/>
        <v>0</v>
      </c>
      <c r="L232" s="7">
        <f t="shared" si="135"/>
        <v>0</v>
      </c>
      <c r="M232" s="7">
        <f t="shared" si="136"/>
        <v>0</v>
      </c>
      <c r="N232" s="7">
        <f t="shared" si="137"/>
        <v>0</v>
      </c>
      <c r="O232" s="7">
        <f t="shared" si="138"/>
        <v>0</v>
      </c>
      <c r="P232" s="8">
        <f t="shared" si="139"/>
        <v>0</v>
      </c>
    </row>
    <row r="233" spans="1:17" x14ac:dyDescent="0.25">
      <c r="A233" s="1" t="str">
        <f t="shared" si="133"/>
        <v>Subcontractor 13</v>
      </c>
      <c r="B233" s="106"/>
      <c r="C233" s="106"/>
      <c r="D233" s="106"/>
      <c r="E233" s="106"/>
      <c r="F233" s="106"/>
      <c r="G233" s="106"/>
      <c r="H233" s="106"/>
      <c r="I233" s="106"/>
      <c r="J233" s="106"/>
      <c r="K233" s="7">
        <f t="shared" si="134"/>
        <v>0</v>
      </c>
      <c r="L233" s="7">
        <f t="shared" si="135"/>
        <v>0</v>
      </c>
      <c r="M233" s="7">
        <f t="shared" si="136"/>
        <v>0</v>
      </c>
      <c r="N233" s="7">
        <f t="shared" si="137"/>
        <v>0</v>
      </c>
      <c r="O233" s="7">
        <f t="shared" si="138"/>
        <v>0</v>
      </c>
      <c r="P233" s="8">
        <f t="shared" si="139"/>
        <v>0</v>
      </c>
    </row>
    <row r="234" spans="1:17" x14ac:dyDescent="0.25">
      <c r="A234" s="1" t="str">
        <f t="shared" si="133"/>
        <v>Subcontractor 14</v>
      </c>
      <c r="B234" s="106"/>
      <c r="C234" s="106"/>
      <c r="D234" s="106"/>
      <c r="E234" s="106"/>
      <c r="F234" s="106"/>
      <c r="G234" s="106"/>
      <c r="H234" s="106"/>
      <c r="I234" s="106"/>
      <c r="J234" s="106"/>
      <c r="K234" s="7">
        <f t="shared" si="134"/>
        <v>0</v>
      </c>
      <c r="L234" s="7">
        <f t="shared" si="135"/>
        <v>0</v>
      </c>
      <c r="M234" s="7">
        <f t="shared" si="136"/>
        <v>0</v>
      </c>
      <c r="N234" s="7">
        <f t="shared" si="137"/>
        <v>0</v>
      </c>
      <c r="O234" s="7">
        <f t="shared" si="138"/>
        <v>0</v>
      </c>
      <c r="P234" s="8">
        <f t="shared" si="139"/>
        <v>0</v>
      </c>
    </row>
    <row r="235" spans="1:17" x14ac:dyDescent="0.25">
      <c r="A235" s="1" t="str">
        <f t="shared" si="133"/>
        <v>Subcontractor 15</v>
      </c>
      <c r="B235" s="106"/>
      <c r="C235" s="106"/>
      <c r="D235" s="106"/>
      <c r="E235" s="106"/>
      <c r="F235" s="106"/>
      <c r="G235" s="106"/>
      <c r="H235" s="106"/>
      <c r="I235" s="106"/>
      <c r="J235" s="106"/>
      <c r="K235" s="7">
        <f t="shared" si="134"/>
        <v>0</v>
      </c>
      <c r="L235" s="7">
        <f t="shared" si="135"/>
        <v>0</v>
      </c>
      <c r="M235" s="7">
        <f t="shared" si="136"/>
        <v>0</v>
      </c>
      <c r="N235" s="7">
        <f t="shared" si="137"/>
        <v>0</v>
      </c>
      <c r="O235" s="7">
        <f t="shared" si="138"/>
        <v>0</v>
      </c>
      <c r="P235" s="8">
        <f t="shared" si="139"/>
        <v>0</v>
      </c>
    </row>
    <row r="236" spans="1:17" x14ac:dyDescent="0.25">
      <c r="A236" s="1" t="str">
        <f t="shared" si="133"/>
        <v>Subcontractor 16</v>
      </c>
      <c r="B236" s="106"/>
      <c r="C236" s="106"/>
      <c r="D236" s="106"/>
      <c r="E236" s="106"/>
      <c r="F236" s="106"/>
      <c r="G236" s="106"/>
      <c r="H236" s="106"/>
      <c r="I236" s="106"/>
      <c r="J236" s="106"/>
      <c r="K236" s="7">
        <f t="shared" si="134"/>
        <v>0</v>
      </c>
      <c r="L236" s="7">
        <f t="shared" si="135"/>
        <v>0</v>
      </c>
      <c r="M236" s="7">
        <f t="shared" si="136"/>
        <v>0</v>
      </c>
      <c r="N236" s="7">
        <f t="shared" si="137"/>
        <v>0</v>
      </c>
      <c r="O236" s="7">
        <f t="shared" si="138"/>
        <v>0</v>
      </c>
      <c r="P236" s="8">
        <f t="shared" si="139"/>
        <v>0</v>
      </c>
    </row>
    <row r="237" spans="1:17" x14ac:dyDescent="0.25">
      <c r="A237" s="1" t="str">
        <f t="shared" si="133"/>
        <v>Subcontractor 17</v>
      </c>
      <c r="B237" s="106"/>
      <c r="C237" s="106"/>
      <c r="D237" s="106"/>
      <c r="E237" s="106"/>
      <c r="F237" s="106"/>
      <c r="G237" s="106"/>
      <c r="H237" s="106"/>
      <c r="I237" s="106"/>
      <c r="J237" s="106"/>
      <c r="K237" s="7">
        <f t="shared" si="134"/>
        <v>0</v>
      </c>
      <c r="L237" s="7">
        <f t="shared" si="135"/>
        <v>0</v>
      </c>
      <c r="M237" s="7">
        <f t="shared" si="136"/>
        <v>0</v>
      </c>
      <c r="N237" s="7">
        <f t="shared" si="137"/>
        <v>0</v>
      </c>
      <c r="O237" s="7">
        <f t="shared" si="138"/>
        <v>0</v>
      </c>
      <c r="P237" s="8">
        <f t="shared" si="139"/>
        <v>0</v>
      </c>
    </row>
    <row r="238" spans="1:17" x14ac:dyDescent="0.25">
      <c r="A238" s="1" t="str">
        <f t="shared" si="133"/>
        <v>Subcontractor 18</v>
      </c>
      <c r="B238" s="106"/>
      <c r="C238" s="106"/>
      <c r="D238" s="106"/>
      <c r="E238" s="106"/>
      <c r="F238" s="106"/>
      <c r="G238" s="106"/>
      <c r="H238" s="106"/>
      <c r="I238" s="106"/>
      <c r="J238" s="106"/>
      <c r="K238" s="7">
        <f t="shared" si="134"/>
        <v>0</v>
      </c>
      <c r="L238" s="7">
        <f t="shared" si="135"/>
        <v>0</v>
      </c>
      <c r="M238" s="7">
        <f t="shared" si="136"/>
        <v>0</v>
      </c>
      <c r="N238" s="7">
        <f t="shared" si="137"/>
        <v>0</v>
      </c>
      <c r="O238" s="7">
        <f t="shared" si="138"/>
        <v>0</v>
      </c>
      <c r="P238" s="8">
        <f t="shared" si="139"/>
        <v>0</v>
      </c>
    </row>
    <row r="239" spans="1:17" x14ac:dyDescent="0.25">
      <c r="A239" s="1" t="str">
        <f t="shared" si="133"/>
        <v>Subcontractor 19</v>
      </c>
      <c r="B239" s="106"/>
      <c r="C239" s="106"/>
      <c r="D239" s="106"/>
      <c r="E239" s="106"/>
      <c r="F239" s="106"/>
      <c r="G239" s="106"/>
      <c r="H239" s="106"/>
      <c r="I239" s="106"/>
      <c r="J239" s="106"/>
      <c r="K239" s="7">
        <f t="shared" si="134"/>
        <v>0</v>
      </c>
      <c r="L239" s="7">
        <f t="shared" si="135"/>
        <v>0</v>
      </c>
      <c r="M239" s="7">
        <f t="shared" si="136"/>
        <v>0</v>
      </c>
      <c r="N239" s="7">
        <f t="shared" si="137"/>
        <v>0</v>
      </c>
      <c r="O239" s="7">
        <f t="shared" si="138"/>
        <v>0</v>
      </c>
      <c r="P239" s="8">
        <f t="shared" si="139"/>
        <v>0</v>
      </c>
    </row>
    <row r="240" spans="1:17" x14ac:dyDescent="0.25">
      <c r="A240" s="1" t="str">
        <f t="shared" si="133"/>
        <v>Subcontractor 20</v>
      </c>
      <c r="K240" s="7">
        <f t="shared" si="134"/>
        <v>0</v>
      </c>
      <c r="L240" s="7">
        <f t="shared" si="135"/>
        <v>0</v>
      </c>
      <c r="M240" s="7">
        <f t="shared" si="136"/>
        <v>0</v>
      </c>
      <c r="N240" s="7">
        <f t="shared" si="137"/>
        <v>0</v>
      </c>
      <c r="O240" s="7">
        <f t="shared" si="138"/>
        <v>0</v>
      </c>
      <c r="P240" s="8">
        <f t="shared" si="139"/>
        <v>0</v>
      </c>
      <c r="Q240" s="51" t="s">
        <v>114</v>
      </c>
    </row>
    <row r="241" spans="1:20" s="5" customFormat="1" x14ac:dyDescent="0.25">
      <c r="A241" s="32" t="s">
        <v>154</v>
      </c>
      <c r="B241" s="32"/>
      <c r="C241" s="32"/>
      <c r="D241" s="32"/>
      <c r="E241" s="32"/>
      <c r="F241" s="32"/>
      <c r="G241" s="32"/>
      <c r="H241" s="32"/>
      <c r="I241" s="32"/>
      <c r="J241" s="32"/>
      <c r="K241" s="33">
        <f t="shared" ref="K241:P241" si="140">SUM(K221:K240)</f>
        <v>0</v>
      </c>
      <c r="L241" s="33">
        <f t="shared" si="140"/>
        <v>0</v>
      </c>
      <c r="M241" s="33">
        <f t="shared" si="140"/>
        <v>0</v>
      </c>
      <c r="N241" s="33">
        <f t="shared" si="140"/>
        <v>0</v>
      </c>
      <c r="O241" s="33">
        <f t="shared" si="140"/>
        <v>0</v>
      </c>
      <c r="P241" s="34">
        <f t="shared" si="140"/>
        <v>0</v>
      </c>
      <c r="Q241" s="50">
        <f>SUM(K241:O241)</f>
        <v>0</v>
      </c>
    </row>
    <row r="242" spans="1:20" x14ac:dyDescent="0.25">
      <c r="P242" s="8"/>
    </row>
    <row r="243" spans="1:20" x14ac:dyDescent="0.25">
      <c r="K243" s="3" t="s">
        <v>71</v>
      </c>
      <c r="L243" s="3" t="s">
        <v>72</v>
      </c>
      <c r="M243" s="3" t="s">
        <v>73</v>
      </c>
      <c r="N243" s="3" t="s">
        <v>74</v>
      </c>
      <c r="O243" s="3" t="s">
        <v>75</v>
      </c>
      <c r="P243" s="19" t="s">
        <v>76</v>
      </c>
    </row>
    <row r="244" spans="1:20" x14ac:dyDescent="0.25">
      <c r="P244" s="8"/>
      <c r="Q244" s="51" t="s">
        <v>114</v>
      </c>
    </row>
    <row r="245" spans="1:20" s="5" customFormat="1" x14ac:dyDescent="0.25">
      <c r="A245" s="92" t="s">
        <v>98</v>
      </c>
      <c r="B245" s="92"/>
      <c r="C245" s="92"/>
      <c r="D245" s="92"/>
      <c r="E245" s="92"/>
      <c r="F245" s="92"/>
      <c r="G245" s="92"/>
      <c r="H245" s="92"/>
      <c r="I245" s="92"/>
      <c r="J245" s="92"/>
      <c r="K245" s="93">
        <f>K106+K113+K120+K125+K134+K147+K170</f>
        <v>0</v>
      </c>
      <c r="L245" s="93">
        <f t="shared" ref="L245:O245" si="141">L106+L113+L120+L125+L134+L147+L170</f>
        <v>0</v>
      </c>
      <c r="M245" s="93">
        <f t="shared" si="141"/>
        <v>0</v>
      </c>
      <c r="N245" s="93">
        <f t="shared" si="141"/>
        <v>0</v>
      </c>
      <c r="O245" s="93">
        <f t="shared" si="141"/>
        <v>0</v>
      </c>
      <c r="P245" s="93">
        <f t="shared" ref="P245" si="142">P106+P113+P120+P134+P147+P125+P170</f>
        <v>0</v>
      </c>
      <c r="Q245" s="50">
        <f>SUM(K245:O245)</f>
        <v>0</v>
      </c>
    </row>
    <row r="246" spans="1:20" x14ac:dyDescent="0.25">
      <c r="P246" s="8"/>
    </row>
    <row r="247" spans="1:20" s="5" customFormat="1" x14ac:dyDescent="0.25">
      <c r="A247" s="32" t="s">
        <v>52</v>
      </c>
      <c r="B247" s="41">
        <f>B4</f>
        <v>0.55000000000000004</v>
      </c>
      <c r="C247" s="32"/>
      <c r="D247" s="32"/>
      <c r="E247" s="32"/>
      <c r="F247" s="32"/>
      <c r="G247" s="32"/>
      <c r="H247" s="32"/>
      <c r="I247" s="32"/>
      <c r="J247" s="32"/>
      <c r="K247" s="33">
        <f>ROUND(K252*$B$247,0)</f>
        <v>0</v>
      </c>
      <c r="L247" s="33">
        <f>ROUND(L252*$B$247,0)</f>
        <v>0</v>
      </c>
      <c r="M247" s="33">
        <f>ROUND(M252*$B$247,0)</f>
        <v>0</v>
      </c>
      <c r="N247" s="33">
        <f>ROUND(N252*$B$247,0)</f>
        <v>0</v>
      </c>
      <c r="O247" s="33">
        <f>ROUND(O252*$B$247,0)</f>
        <v>0</v>
      </c>
      <c r="P247" s="34">
        <f>SUM(K247:O247)</f>
        <v>0</v>
      </c>
      <c r="Q247" s="13"/>
    </row>
    <row r="248" spans="1:20" x14ac:dyDescent="0.25">
      <c r="P248" s="8"/>
      <c r="Q248" s="51" t="s">
        <v>114</v>
      </c>
    </row>
    <row r="249" spans="1:20" s="5" customFormat="1" ht="15.75" thickBot="1" x14ac:dyDescent="0.3">
      <c r="A249" s="26" t="s">
        <v>53</v>
      </c>
      <c r="B249" s="26"/>
      <c r="C249" s="26"/>
      <c r="D249" s="26" t="s">
        <v>113</v>
      </c>
      <c r="E249" s="26"/>
      <c r="F249" s="26"/>
      <c r="G249" s="26"/>
      <c r="H249" s="26"/>
      <c r="I249" s="26"/>
      <c r="J249" s="26"/>
      <c r="K249" s="27">
        <f>K245+K247+K193</f>
        <v>0</v>
      </c>
      <c r="L249" s="27">
        <f>L245+L247+L193</f>
        <v>0</v>
      </c>
      <c r="M249" s="27">
        <f>M245+M247+M193</f>
        <v>0</v>
      </c>
      <c r="N249" s="27">
        <f>N245+N247+N193</f>
        <v>0</v>
      </c>
      <c r="O249" s="27">
        <f>O245+O247+O193</f>
        <v>0</v>
      </c>
      <c r="P249" s="28">
        <f>SUM(K249:O249)</f>
        <v>0</v>
      </c>
      <c r="Q249" s="50">
        <f>SUM(K249:O249)</f>
        <v>0</v>
      </c>
      <c r="T249" s="5" t="s">
        <v>95</v>
      </c>
    </row>
    <row r="250" spans="1:20" s="5" customFormat="1" ht="15.75" thickTop="1" x14ac:dyDescent="0.25">
      <c r="D250" s="20" t="s">
        <v>119</v>
      </c>
      <c r="E250" s="20"/>
      <c r="F250" s="20"/>
      <c r="G250" s="20"/>
      <c r="H250" s="20"/>
      <c r="I250" s="20"/>
      <c r="J250" s="20"/>
      <c r="K250" s="66">
        <f>K245+K247+K193</f>
        <v>0</v>
      </c>
      <c r="L250" s="66">
        <f t="shared" ref="L250:P250" si="143">L245+L247+L193</f>
        <v>0</v>
      </c>
      <c r="M250" s="66">
        <f t="shared" si="143"/>
        <v>0</v>
      </c>
      <c r="N250" s="66">
        <f t="shared" si="143"/>
        <v>0</v>
      </c>
      <c r="O250" s="66">
        <f t="shared" si="143"/>
        <v>0</v>
      </c>
      <c r="P250" s="66">
        <f t="shared" si="143"/>
        <v>0</v>
      </c>
      <c r="Q250" s="13"/>
    </row>
    <row r="251" spans="1:20" x14ac:dyDescent="0.25">
      <c r="P251" s="8"/>
    </row>
    <row r="252" spans="1:20" s="5" customFormat="1" x14ac:dyDescent="0.25">
      <c r="A252" s="32" t="s">
        <v>54</v>
      </c>
      <c r="B252" s="32"/>
      <c r="C252" s="32"/>
      <c r="D252" s="32"/>
      <c r="E252" s="32"/>
      <c r="F252" s="32"/>
      <c r="G252" s="32"/>
      <c r="H252" s="32"/>
      <c r="I252" s="32"/>
      <c r="J252" s="32"/>
      <c r="K252" s="33">
        <f>K245-K120-K134-K146-K144-K170+K241</f>
        <v>0</v>
      </c>
      <c r="L252" s="33">
        <f t="shared" ref="L252:O252" si="144">L245-L120-L134-L146-L144-L170+L241</f>
        <v>0</v>
      </c>
      <c r="M252" s="33">
        <f t="shared" si="144"/>
        <v>0</v>
      </c>
      <c r="N252" s="33">
        <f t="shared" si="144"/>
        <v>0</v>
      </c>
      <c r="O252" s="33">
        <f t="shared" si="144"/>
        <v>0</v>
      </c>
      <c r="P252" s="34">
        <f>SUM(K252:O252)</f>
        <v>0</v>
      </c>
      <c r="Q252" s="13"/>
    </row>
    <row r="253" spans="1:20" x14ac:dyDescent="0.25">
      <c r="P253" s="8"/>
    </row>
    <row r="254" spans="1:20" x14ac:dyDescent="0.25">
      <c r="A254" s="5" t="s">
        <v>110</v>
      </c>
      <c r="P254" s="8"/>
    </row>
    <row r="255" spans="1:20" x14ac:dyDescent="0.25">
      <c r="A255" s="1" t="s">
        <v>111</v>
      </c>
      <c r="C255" s="1" t="s">
        <v>120</v>
      </c>
      <c r="D255" s="67">
        <f>D146</f>
        <v>1780</v>
      </c>
      <c r="E255" s="1" t="s">
        <v>55</v>
      </c>
      <c r="F255" s="68"/>
      <c r="G255" s="69"/>
      <c r="H255" s="69"/>
      <c r="I255" s="69"/>
      <c r="J255" s="69"/>
      <c r="K255" s="70">
        <f>ROUND(F255*D255,0)</f>
        <v>0</v>
      </c>
      <c r="L255" s="70">
        <f>ROUND(IF($B$6&gt;=L$10,G255*$D$255*$B$5^(L$10-1),0),0)</f>
        <v>0</v>
      </c>
      <c r="M255" s="70">
        <f>ROUND(IF($B$6&gt;=M$10,H255*$D$255*$B$5^(M$10-1),0),0)</f>
        <v>0</v>
      </c>
      <c r="N255" s="70">
        <f>ROUND(IF($B$6&gt;=N$10,I255*$D$255*$B$5^(N$10-1),0),0)</f>
        <v>0</v>
      </c>
      <c r="O255" s="70">
        <f>ROUND(IF($B$6&gt;=O$10,J255*$D$255*$B$5^(O$10-1),0),0)</f>
        <v>0</v>
      </c>
      <c r="P255" s="8">
        <f>SUM(K255:O255)</f>
        <v>0</v>
      </c>
    </row>
    <row r="256" spans="1:20" x14ac:dyDescent="0.25">
      <c r="A256" s="1" t="s">
        <v>61</v>
      </c>
      <c r="K256" s="7">
        <f>'Cost Share'!K225</f>
        <v>0</v>
      </c>
      <c r="L256" s="7">
        <f>'Cost Share'!L225</f>
        <v>0</v>
      </c>
      <c r="M256" s="7">
        <f>'Cost Share'!M225</f>
        <v>0</v>
      </c>
      <c r="N256" s="7">
        <f>'Cost Share'!N225</f>
        <v>0</v>
      </c>
      <c r="O256" s="7">
        <f>'Cost Share'!O225</f>
        <v>0</v>
      </c>
      <c r="P256" s="8">
        <f>SUM(K256:O256)</f>
        <v>0</v>
      </c>
      <c r="Q256" s="87" t="s">
        <v>114</v>
      </c>
    </row>
    <row r="257" spans="1:17" x14ac:dyDescent="0.25">
      <c r="A257" s="22" t="s">
        <v>62</v>
      </c>
      <c r="B257" s="22"/>
      <c r="C257" s="22"/>
      <c r="D257" s="22"/>
      <c r="E257" s="22"/>
      <c r="F257" s="22"/>
      <c r="G257" s="22"/>
      <c r="H257" s="22"/>
      <c r="I257" s="22"/>
      <c r="J257" s="22"/>
      <c r="K257" s="23">
        <f>SUM(K255:K256)</f>
        <v>0</v>
      </c>
      <c r="L257" s="23">
        <f t="shared" ref="L257:O257" si="145">SUM(L255:L256)</f>
        <v>0</v>
      </c>
      <c r="M257" s="23">
        <f t="shared" si="145"/>
        <v>0</v>
      </c>
      <c r="N257" s="23">
        <f t="shared" si="145"/>
        <v>0</v>
      </c>
      <c r="O257" s="23">
        <f t="shared" si="145"/>
        <v>0</v>
      </c>
      <c r="P257" s="24">
        <f>SUM(K257:O257)</f>
        <v>0</v>
      </c>
      <c r="Q257" s="71">
        <f>P255+P256</f>
        <v>0</v>
      </c>
    </row>
    <row r="258" spans="1:17" x14ac:dyDescent="0.25">
      <c r="K258" s="7"/>
      <c r="L258" s="7"/>
      <c r="M258" s="7"/>
      <c r="N258" s="7"/>
      <c r="O258" s="7"/>
      <c r="P258" s="8"/>
    </row>
    <row r="259" spans="1:17" s="5" customFormat="1" x14ac:dyDescent="0.25">
      <c r="A259" s="9" t="s">
        <v>79</v>
      </c>
      <c r="B259" s="9"/>
      <c r="C259" s="9"/>
      <c r="D259" s="9"/>
      <c r="E259" s="9"/>
      <c r="F259" s="9"/>
      <c r="G259" s="9"/>
      <c r="H259" s="9"/>
      <c r="I259" s="9"/>
      <c r="J259" s="9"/>
      <c r="K259" s="10">
        <f>K249+K257</f>
        <v>0</v>
      </c>
      <c r="L259" s="10">
        <f t="shared" ref="L259:O259" si="146">L249+L257</f>
        <v>0</v>
      </c>
      <c r="M259" s="10">
        <f t="shared" si="146"/>
        <v>0</v>
      </c>
      <c r="N259" s="10">
        <f t="shared" si="146"/>
        <v>0</v>
      </c>
      <c r="O259" s="10">
        <f t="shared" si="146"/>
        <v>0</v>
      </c>
      <c r="P259" s="21">
        <f>SUM(K259:O259)</f>
        <v>0</v>
      </c>
      <c r="Q259" s="50">
        <f>P249+P257</f>
        <v>0</v>
      </c>
    </row>
    <row r="260" spans="1:17" x14ac:dyDescent="0.25">
      <c r="J260" s="3" t="s">
        <v>147</v>
      </c>
      <c r="K260" s="91" t="e">
        <f>K257/K259</f>
        <v>#DIV/0!</v>
      </c>
      <c r="L260" s="91" t="e">
        <f t="shared" ref="L260:O260" si="147">L257/L259</f>
        <v>#DIV/0!</v>
      </c>
      <c r="M260" s="91" t="e">
        <f t="shared" si="147"/>
        <v>#DIV/0!</v>
      </c>
      <c r="N260" s="91" t="e">
        <f t="shared" si="147"/>
        <v>#DIV/0!</v>
      </c>
      <c r="O260" s="91" t="e">
        <f t="shared" si="147"/>
        <v>#DIV/0!</v>
      </c>
      <c r="P260" s="91" t="e">
        <f>P257/P259</f>
        <v>#DIV/0!</v>
      </c>
    </row>
    <row r="261" spans="1:17" x14ac:dyDescent="0.25">
      <c r="A261" s="1" t="s">
        <v>112</v>
      </c>
    </row>
    <row r="262" spans="1:17" s="31" customFormat="1" ht="32.25" customHeight="1" x14ac:dyDescent="0.25">
      <c r="A262" s="102" t="s">
        <v>172</v>
      </c>
      <c r="B262" s="102"/>
      <c r="C262" s="102"/>
      <c r="D262" s="102"/>
      <c r="E262" s="102"/>
      <c r="F262" s="102"/>
      <c r="G262" s="102"/>
      <c r="H262" s="102"/>
      <c r="I262" s="102"/>
      <c r="J262" s="102"/>
      <c r="K262" s="102"/>
      <c r="L262" s="102"/>
      <c r="M262" s="102"/>
      <c r="N262" s="102"/>
      <c r="O262" s="102"/>
      <c r="P262" s="102"/>
    </row>
    <row r="263" spans="1:17" x14ac:dyDescent="0.25">
      <c r="A263" s="1" t="s">
        <v>77</v>
      </c>
    </row>
    <row r="264" spans="1:17" ht="30.75" customHeight="1" x14ac:dyDescent="0.25">
      <c r="A264" s="102" t="s">
        <v>157</v>
      </c>
      <c r="B264" s="102"/>
      <c r="C264" s="102"/>
      <c r="D264" s="102"/>
      <c r="E264" s="102"/>
      <c r="F264" s="102"/>
      <c r="G264" s="102"/>
      <c r="H264" s="102"/>
      <c r="I264" s="102"/>
      <c r="J264" s="102"/>
      <c r="K264" s="102"/>
      <c r="L264" s="102"/>
      <c r="M264" s="102"/>
      <c r="N264" s="102"/>
      <c r="O264" s="102"/>
      <c r="P264" s="102"/>
    </row>
    <row r="266" spans="1:17" x14ac:dyDescent="0.25">
      <c r="A266" s="1" t="s">
        <v>164</v>
      </c>
    </row>
    <row r="267" spans="1:17" x14ac:dyDescent="0.25">
      <c r="A267" s="1" t="s">
        <v>161</v>
      </c>
    </row>
    <row r="269" spans="1:17" x14ac:dyDescent="0.25">
      <c r="A269" s="1" t="s">
        <v>168</v>
      </c>
    </row>
    <row r="270" spans="1:17" x14ac:dyDescent="0.25">
      <c r="A270" s="1" t="s">
        <v>63</v>
      </c>
    </row>
  </sheetData>
  <sheetProtection formatCells="0" formatColumns="0" formatRows="0" insertColumns="0" insertRows="0" deleteColumns="0" deleteRows="0" sort="0"/>
  <mergeCells count="175">
    <mergeCell ref="B3:P3"/>
    <mergeCell ref="A95:A96"/>
    <mergeCell ref="B95:B96"/>
    <mergeCell ref="D95:D96"/>
    <mergeCell ref="E95:E96"/>
    <mergeCell ref="A97:A98"/>
    <mergeCell ref="B97:B98"/>
    <mergeCell ref="D97:D98"/>
    <mergeCell ref="E97:E98"/>
    <mergeCell ref="A91:A92"/>
    <mergeCell ref="B91:B92"/>
    <mergeCell ref="D91:D92"/>
    <mergeCell ref="E91:E92"/>
    <mergeCell ref="A93:A94"/>
    <mergeCell ref="B93:B94"/>
    <mergeCell ref="D93:D94"/>
    <mergeCell ref="E93:E94"/>
    <mergeCell ref="A87:A88"/>
    <mergeCell ref="B87:B88"/>
    <mergeCell ref="D87:D88"/>
    <mergeCell ref="E87:E88"/>
    <mergeCell ref="A89:A90"/>
    <mergeCell ref="B89:B90"/>
    <mergeCell ref="D89:D90"/>
    <mergeCell ref="E89:E90"/>
    <mergeCell ref="A83:A84"/>
    <mergeCell ref="B83:B84"/>
    <mergeCell ref="D83:D84"/>
    <mergeCell ref="E83:E84"/>
    <mergeCell ref="A85:A86"/>
    <mergeCell ref="B85:B86"/>
    <mergeCell ref="D85:D86"/>
    <mergeCell ref="E85:E86"/>
    <mergeCell ref="A79:A80"/>
    <mergeCell ref="B79:B80"/>
    <mergeCell ref="D79:D80"/>
    <mergeCell ref="E79:E80"/>
    <mergeCell ref="A81:A82"/>
    <mergeCell ref="B81:B82"/>
    <mergeCell ref="D81:D82"/>
    <mergeCell ref="E81:E82"/>
    <mergeCell ref="A75:A76"/>
    <mergeCell ref="B75:B76"/>
    <mergeCell ref="D75:D76"/>
    <mergeCell ref="E75:E76"/>
    <mergeCell ref="A77:A78"/>
    <mergeCell ref="B77:B78"/>
    <mergeCell ref="D77:D78"/>
    <mergeCell ref="E77:E78"/>
    <mergeCell ref="A71:A72"/>
    <mergeCell ref="B71:B72"/>
    <mergeCell ref="D71:D72"/>
    <mergeCell ref="E71:E72"/>
    <mergeCell ref="A73:A74"/>
    <mergeCell ref="B73:B74"/>
    <mergeCell ref="D73:D74"/>
    <mergeCell ref="E73:E74"/>
    <mergeCell ref="A67:A68"/>
    <mergeCell ref="B67:B68"/>
    <mergeCell ref="D67:D68"/>
    <mergeCell ref="E67:E68"/>
    <mergeCell ref="A69:A70"/>
    <mergeCell ref="B69:B70"/>
    <mergeCell ref="D69:D70"/>
    <mergeCell ref="E69:E70"/>
    <mergeCell ref="A63:A64"/>
    <mergeCell ref="B63:B64"/>
    <mergeCell ref="D63:D64"/>
    <mergeCell ref="E63:E64"/>
    <mergeCell ref="A65:A66"/>
    <mergeCell ref="B65:B66"/>
    <mergeCell ref="D65:D66"/>
    <mergeCell ref="E65:E66"/>
    <mergeCell ref="A59:A60"/>
    <mergeCell ref="B59:B60"/>
    <mergeCell ref="D59:D60"/>
    <mergeCell ref="E59:E60"/>
    <mergeCell ref="A61:A62"/>
    <mergeCell ref="B61:B62"/>
    <mergeCell ref="D61:D62"/>
    <mergeCell ref="E61:E62"/>
    <mergeCell ref="A47:A48"/>
    <mergeCell ref="B47:B48"/>
    <mergeCell ref="A49:A50"/>
    <mergeCell ref="B49:B50"/>
    <mergeCell ref="A31:A32"/>
    <mergeCell ref="B31:B32"/>
    <mergeCell ref="D31:D32"/>
    <mergeCell ref="E31:E32"/>
    <mergeCell ref="A45:A46"/>
    <mergeCell ref="B45:B46"/>
    <mergeCell ref="B35:B36"/>
    <mergeCell ref="B37:B38"/>
    <mergeCell ref="B39:B40"/>
    <mergeCell ref="B41:B42"/>
    <mergeCell ref="B43:B44"/>
    <mergeCell ref="A33:A34"/>
    <mergeCell ref="A35:A36"/>
    <mergeCell ref="A37:A38"/>
    <mergeCell ref="A39:A40"/>
    <mergeCell ref="A41:A42"/>
    <mergeCell ref="D27:D28"/>
    <mergeCell ref="E27:E28"/>
    <mergeCell ref="A29:A30"/>
    <mergeCell ref="B29:B30"/>
    <mergeCell ref="D29:D30"/>
    <mergeCell ref="E29:E30"/>
    <mergeCell ref="A23:A24"/>
    <mergeCell ref="B23:B24"/>
    <mergeCell ref="D23:D24"/>
    <mergeCell ref="E23:E24"/>
    <mergeCell ref="A25:A26"/>
    <mergeCell ref="B25:B26"/>
    <mergeCell ref="D25:D26"/>
    <mergeCell ref="E25:E26"/>
    <mergeCell ref="A19:A20"/>
    <mergeCell ref="B19:B20"/>
    <mergeCell ref="D19:D20"/>
    <mergeCell ref="E19:E20"/>
    <mergeCell ref="A21:A22"/>
    <mergeCell ref="B21:B22"/>
    <mergeCell ref="D21:D22"/>
    <mergeCell ref="E21:E22"/>
    <mergeCell ref="D49:D50"/>
    <mergeCell ref="E49:E50"/>
    <mergeCell ref="D43:D44"/>
    <mergeCell ref="E43:E44"/>
    <mergeCell ref="D45:D46"/>
    <mergeCell ref="E45:E46"/>
    <mergeCell ref="D47:D48"/>
    <mergeCell ref="E47:E48"/>
    <mergeCell ref="D37:D38"/>
    <mergeCell ref="E37:E38"/>
    <mergeCell ref="D39:D40"/>
    <mergeCell ref="E39:E40"/>
    <mergeCell ref="D41:D42"/>
    <mergeCell ref="E41:E42"/>
    <mergeCell ref="A27:A28"/>
    <mergeCell ref="B27:B28"/>
    <mergeCell ref="A13:A14"/>
    <mergeCell ref="B13:B14"/>
    <mergeCell ref="D13:D14"/>
    <mergeCell ref="E13:E14"/>
    <mergeCell ref="A15:A16"/>
    <mergeCell ref="B15:B16"/>
    <mergeCell ref="D15:D16"/>
    <mergeCell ref="E15:E16"/>
    <mergeCell ref="A17:A18"/>
    <mergeCell ref="B17:B18"/>
    <mergeCell ref="D17:D18"/>
    <mergeCell ref="E17:E18"/>
    <mergeCell ref="A264:P264"/>
    <mergeCell ref="B197:I215"/>
    <mergeCell ref="B221:J239"/>
    <mergeCell ref="A262:P262"/>
    <mergeCell ref="B1:F1"/>
    <mergeCell ref="P9:P10"/>
    <mergeCell ref="B2:P2"/>
    <mergeCell ref="D4:G4"/>
    <mergeCell ref="D8:D10"/>
    <mergeCell ref="F8:F10"/>
    <mergeCell ref="G8:G10"/>
    <mergeCell ref="H8:H10"/>
    <mergeCell ref="I8:I10"/>
    <mergeCell ref="J8:J10"/>
    <mergeCell ref="A11:A12"/>
    <mergeCell ref="B11:B12"/>
    <mergeCell ref="D11:D12"/>
    <mergeCell ref="E11:E12"/>
    <mergeCell ref="D33:D34"/>
    <mergeCell ref="E33:E34"/>
    <mergeCell ref="D35:D36"/>
    <mergeCell ref="E35:E36"/>
    <mergeCell ref="A43:A44"/>
    <mergeCell ref="B33:B34"/>
  </mergeCells>
  <phoneticPr fontId="0" type="noConversion"/>
  <hyperlinks>
    <hyperlink ref="A122" r:id="rId1" xr:uid="{00000000-0004-0000-0000-000000000000}"/>
    <hyperlink ref="B141" r:id="rId2" xr:uid="{00000000-0004-0000-0000-000001000000}"/>
  </hyperlinks>
  <pageMargins left="0.7" right="0.7" top="0.75" bottom="0.75" header="0.3" footer="0.3"/>
  <pageSetup scale="58" fitToHeight="15" orientation="landscape" r:id="rId3"/>
  <headerFooter>
    <oddHeader>&amp;L&amp;"-,Bold"&amp;14&amp;A&amp;C&amp;"-,Bold"&amp;14Office of Sponsored Research &amp; Programs&amp;11
(312) 567-3035 • osrp@iit.edu&amp;R&amp;G</oddHeader>
    <oddFooter>&amp;L&amp;F • &amp;D • &amp;T&amp;C&amp;P of &amp;N&amp;RRev July 2017</oddFooter>
  </headerFooter>
  <rowBreaks count="3" manualBreakCount="3">
    <brk id="120" max="16" man="1"/>
    <brk id="170" max="16" man="1"/>
    <brk id="219" max="16" man="1"/>
  </rowBreaks>
  <legacyDrawing r:id="rId4"/>
  <legacyDrawingHF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pageSetUpPr fitToPage="1"/>
  </sheetPr>
  <dimension ref="A1:T229"/>
  <sheetViews>
    <sheetView zoomScaleNormal="100" workbookViewId="0">
      <selection activeCell="B7" sqref="B7:C7"/>
    </sheetView>
  </sheetViews>
  <sheetFormatPr defaultColWidth="9.140625" defaultRowHeight="15" x14ac:dyDescent="0.25"/>
  <cols>
    <col min="1" max="1" width="26.85546875" style="1" customWidth="1"/>
    <col min="2" max="2" width="13.5703125" style="1" customWidth="1"/>
    <col min="3" max="3" width="12" style="1" customWidth="1"/>
    <col min="4" max="4" width="10.140625" style="1" customWidth="1"/>
    <col min="5" max="5" width="10.85546875" style="1" customWidth="1"/>
    <col min="6" max="10" width="9.140625" style="1"/>
    <col min="11" max="15" width="12.5703125" style="3" bestFit="1" customWidth="1"/>
    <col min="16" max="16" width="15.85546875" style="4" customWidth="1"/>
    <col min="17" max="17" width="11.5703125" style="1" customWidth="1"/>
    <col min="18" max="16384" width="9.140625" style="1"/>
  </cols>
  <sheetData>
    <row r="1" spans="1:16" x14ac:dyDescent="0.25">
      <c r="A1" s="1" t="s">
        <v>64</v>
      </c>
      <c r="B1" s="107">
        <f>Budget!B1</f>
        <v>0</v>
      </c>
      <c r="C1" s="107"/>
      <c r="D1" s="107"/>
      <c r="E1" s="107"/>
      <c r="F1" s="107"/>
      <c r="G1" s="1" t="s">
        <v>65</v>
      </c>
      <c r="H1" s="2">
        <f>Budget!H1</f>
        <v>0</v>
      </c>
    </row>
    <row r="2" spans="1:16" x14ac:dyDescent="0.25">
      <c r="A2" s="5" t="s">
        <v>66</v>
      </c>
      <c r="B2" s="107">
        <f>Budget!B2</f>
        <v>0</v>
      </c>
      <c r="C2" s="107"/>
      <c r="D2" s="107"/>
      <c r="E2" s="107"/>
      <c r="F2" s="107"/>
      <c r="G2" s="107"/>
      <c r="H2" s="107"/>
      <c r="I2" s="107"/>
      <c r="J2" s="107"/>
      <c r="K2" s="107"/>
      <c r="L2" s="107"/>
      <c r="M2" s="107"/>
      <c r="N2" s="107"/>
      <c r="O2" s="107"/>
      <c r="P2" s="107"/>
    </row>
    <row r="4" spans="1:16" x14ac:dyDescent="0.25">
      <c r="A4" s="1" t="s">
        <v>26</v>
      </c>
      <c r="B4" s="6">
        <f>Budget!B4</f>
        <v>0.55000000000000004</v>
      </c>
      <c r="D4" s="109" t="s">
        <v>2</v>
      </c>
      <c r="E4" s="109"/>
      <c r="F4" s="109"/>
      <c r="G4" s="109"/>
    </row>
    <row r="5" spans="1:16" x14ac:dyDescent="0.25">
      <c r="A5" s="1" t="s">
        <v>1</v>
      </c>
      <c r="B5" s="85">
        <f>Budget!B5</f>
        <v>1</v>
      </c>
      <c r="D5" s="1" t="s">
        <v>3</v>
      </c>
      <c r="E5" s="6">
        <f>Budget!E5</f>
        <v>0.24399999999999999</v>
      </c>
      <c r="F5" s="1" t="s">
        <v>5</v>
      </c>
      <c r="G5" s="6">
        <f>Budget!G5</f>
        <v>0.26100000000000001</v>
      </c>
    </row>
    <row r="6" spans="1:16" x14ac:dyDescent="0.25">
      <c r="A6" s="5" t="s">
        <v>0</v>
      </c>
      <c r="B6" s="86">
        <f>Budget!B6</f>
        <v>3</v>
      </c>
      <c r="D6" s="1" t="s">
        <v>4</v>
      </c>
      <c r="E6" s="6">
        <f>Budget!E6</f>
        <v>7.4999999999999997E-2</v>
      </c>
      <c r="F6" s="1" t="s">
        <v>6</v>
      </c>
      <c r="G6" s="6">
        <f>Budget!G6</f>
        <v>0</v>
      </c>
    </row>
    <row r="7" spans="1:16" x14ac:dyDescent="0.25">
      <c r="A7" s="29" t="s">
        <v>126</v>
      </c>
      <c r="B7" s="119"/>
      <c r="C7" s="119"/>
    </row>
    <row r="8" spans="1:16" ht="15" customHeight="1" x14ac:dyDescent="0.25">
      <c r="D8" s="110" t="s">
        <v>80</v>
      </c>
      <c r="F8" s="110" t="s">
        <v>19</v>
      </c>
      <c r="G8" s="110" t="s">
        <v>20</v>
      </c>
      <c r="H8" s="110" t="s">
        <v>21</v>
      </c>
      <c r="I8" s="110" t="s">
        <v>22</v>
      </c>
      <c r="J8" s="110" t="s">
        <v>23</v>
      </c>
    </row>
    <row r="9" spans="1:16" x14ac:dyDescent="0.25">
      <c r="A9" s="5" t="s">
        <v>7</v>
      </c>
      <c r="D9" s="110"/>
      <c r="F9" s="110"/>
      <c r="G9" s="110"/>
      <c r="H9" s="110"/>
      <c r="I9" s="110"/>
      <c r="J9" s="110"/>
      <c r="K9" s="3" t="s">
        <v>24</v>
      </c>
      <c r="L9" s="3" t="s">
        <v>24</v>
      </c>
      <c r="M9" s="3" t="s">
        <v>24</v>
      </c>
      <c r="N9" s="3" t="s">
        <v>24</v>
      </c>
      <c r="O9" s="3" t="s">
        <v>24</v>
      </c>
      <c r="P9" s="108" t="s">
        <v>25</v>
      </c>
    </row>
    <row r="10" spans="1:16" x14ac:dyDescent="0.25">
      <c r="A10" s="1" t="s">
        <v>8</v>
      </c>
      <c r="B10" s="1" t="s">
        <v>9</v>
      </c>
      <c r="C10" s="1" t="s">
        <v>10</v>
      </c>
      <c r="D10" s="110"/>
      <c r="E10" s="1" t="s">
        <v>11</v>
      </c>
      <c r="F10" s="110"/>
      <c r="G10" s="110"/>
      <c r="H10" s="110"/>
      <c r="I10" s="110"/>
      <c r="J10" s="110"/>
      <c r="K10" s="3">
        <v>1</v>
      </c>
      <c r="L10" s="3">
        <v>2</v>
      </c>
      <c r="M10" s="3">
        <v>3</v>
      </c>
      <c r="N10" s="3">
        <v>4</v>
      </c>
      <c r="O10" s="3">
        <v>5</v>
      </c>
      <c r="P10" s="108"/>
    </row>
    <row r="11" spans="1:16" x14ac:dyDescent="0.25">
      <c r="A11" s="111">
        <f>Budget!A11</f>
        <v>0</v>
      </c>
      <c r="B11" s="112" t="str">
        <f>Budget!B11</f>
        <v>PI</v>
      </c>
      <c r="C11" s="1" t="str">
        <f>Budget!C11</f>
        <v>Academic</v>
      </c>
      <c r="D11" s="113">
        <f>Budget!D11</f>
        <v>0</v>
      </c>
      <c r="E11" s="113">
        <f>Budget!E11</f>
        <v>0</v>
      </c>
      <c r="F11" s="42"/>
      <c r="G11" s="42"/>
      <c r="H11" s="42"/>
      <c r="I11" s="42"/>
      <c r="J11" s="42"/>
      <c r="K11" s="7">
        <f>IF(D11&gt;0,ROUND($E$11/$D$11*F11,0),0)</f>
        <v>0</v>
      </c>
      <c r="L11" s="7">
        <f>IF(D11&gt;0,ROUND($E$11/$D$11*G11*$B$5^(L$10-1),0),0)</f>
        <v>0</v>
      </c>
      <c r="M11" s="7">
        <f>IF(D11&gt;0,ROUND($E$11/$D$11*H11*$B$5^(M$10-1),0),0)</f>
        <v>0</v>
      </c>
      <c r="N11" s="7">
        <f>IF(D11&gt;0,ROUND($E$11/$D$11*I11*$B$5^(N$10-1),0),0)</f>
        <v>0</v>
      </c>
      <c r="O11" s="7">
        <f>IF(D11&gt;0,ROUND($E$11/$D$11*J11*$B$5^(O$10-1),0),0)</f>
        <v>0</v>
      </c>
      <c r="P11" s="8">
        <f>SUM(K11:O11)</f>
        <v>0</v>
      </c>
    </row>
    <row r="12" spans="1:16" x14ac:dyDescent="0.25">
      <c r="A12" s="111"/>
      <c r="B12" s="112"/>
      <c r="C12" s="1" t="str">
        <f>Budget!C12</f>
        <v>Summer</v>
      </c>
      <c r="D12" s="113"/>
      <c r="E12" s="113"/>
      <c r="F12" s="42"/>
      <c r="G12" s="42"/>
      <c r="H12" s="42"/>
      <c r="I12" s="42"/>
      <c r="J12" s="42"/>
      <c r="K12" s="7">
        <f>IF(D11&gt;0,ROUND($E$11/$D$11*F12,0),0)</f>
        <v>0</v>
      </c>
      <c r="L12" s="7">
        <f>IF(D11&gt;0,ROUND($E$11/$D$11*G12*$B$5^(L$10-1),0),0)</f>
        <v>0</v>
      </c>
      <c r="M12" s="7">
        <f>IF(D11&gt;0,ROUND($E$11/$D$11*H12*$B$5^(M$10-1),0),0)</f>
        <v>0</v>
      </c>
      <c r="N12" s="7">
        <f>IF(D11&gt;0,ROUND($E$11/$D$11*I12*$B$5^(N$10-1),0),0)</f>
        <v>0</v>
      </c>
      <c r="O12" s="7">
        <f>IF(D11&gt;0,ROUND($E$11/$D$11*J12*$B$5^(O$10-1),0),0)</f>
        <v>0</v>
      </c>
      <c r="P12" s="8">
        <f t="shared" ref="P12:P55" si="0">SUM(K12:O12)</f>
        <v>0</v>
      </c>
    </row>
    <row r="13" spans="1:16" x14ac:dyDescent="0.25">
      <c r="A13" s="117">
        <f>Budget!A13</f>
        <v>0</v>
      </c>
      <c r="B13" s="116" t="str">
        <f>Budget!B13</f>
        <v>Co-PI 1</v>
      </c>
      <c r="C13" s="22" t="str">
        <f>Budget!C13</f>
        <v>Academic</v>
      </c>
      <c r="D13" s="114">
        <f>Budget!D13</f>
        <v>0</v>
      </c>
      <c r="E13" s="114">
        <f>Budget!E13</f>
        <v>0</v>
      </c>
      <c r="F13" s="48"/>
      <c r="G13" s="48"/>
      <c r="H13" s="48"/>
      <c r="I13" s="48"/>
      <c r="J13" s="48"/>
      <c r="K13" s="23">
        <f>IF(D13&gt;0,ROUND($E13/$D13*F13,0),0)</f>
        <v>0</v>
      </c>
      <c r="L13" s="23">
        <f>IF($D$13&gt;0,ROUND($E13/$D13*G13*$B$5^(L$10-1),0),)</f>
        <v>0</v>
      </c>
      <c r="M13" s="23">
        <f t="shared" ref="M13:O13" si="1">IF($D$13&gt;0,ROUND($E13/$D13*H13*$B$5^(M$10-1),0),)</f>
        <v>0</v>
      </c>
      <c r="N13" s="23">
        <f t="shared" si="1"/>
        <v>0</v>
      </c>
      <c r="O13" s="23">
        <f t="shared" si="1"/>
        <v>0</v>
      </c>
      <c r="P13" s="24">
        <f t="shared" si="0"/>
        <v>0</v>
      </c>
    </row>
    <row r="14" spans="1:16" x14ac:dyDescent="0.25">
      <c r="A14" s="117"/>
      <c r="B14" s="116"/>
      <c r="C14" s="22" t="str">
        <f>Budget!C14</f>
        <v>Summer</v>
      </c>
      <c r="D14" s="114"/>
      <c r="E14" s="114"/>
      <c r="F14" s="48"/>
      <c r="G14" s="48"/>
      <c r="H14" s="48"/>
      <c r="I14" s="48"/>
      <c r="J14" s="48"/>
      <c r="K14" s="23">
        <f>IF(D13&gt;0,ROUND($E13/$D13*F14,0),0)</f>
        <v>0</v>
      </c>
      <c r="L14" s="23">
        <f>IF($D$13&gt;0,ROUND($E13/$D13*G14*$B$5^(L$10-1),0),0)</f>
        <v>0</v>
      </c>
      <c r="M14" s="23">
        <f t="shared" ref="M14:O14" si="2">IF($D$13&gt;0,ROUND($E13/$D13*H14*$B$5^(M$10-1),0),0)</f>
        <v>0</v>
      </c>
      <c r="N14" s="23">
        <f t="shared" si="2"/>
        <v>0</v>
      </c>
      <c r="O14" s="23">
        <f t="shared" si="2"/>
        <v>0</v>
      </c>
      <c r="P14" s="24">
        <f t="shared" si="0"/>
        <v>0</v>
      </c>
    </row>
    <row r="15" spans="1:16" x14ac:dyDescent="0.25">
      <c r="A15" s="111">
        <f>Budget!A15</f>
        <v>0</v>
      </c>
      <c r="B15" s="112" t="str">
        <f>Budget!B15</f>
        <v>Co-PI 2</v>
      </c>
      <c r="C15" s="1" t="str">
        <f>Budget!C15</f>
        <v>Academic</v>
      </c>
      <c r="D15" s="113">
        <f>Budget!D15</f>
        <v>0</v>
      </c>
      <c r="E15" s="113">
        <f>Budget!E15</f>
        <v>0</v>
      </c>
      <c r="F15" s="47"/>
      <c r="G15" s="47"/>
      <c r="H15" s="47"/>
      <c r="I15" s="47"/>
      <c r="J15" s="47"/>
      <c r="K15" s="18">
        <f>IF(D15&gt;0,ROUND($E15/$D15*F15,0),0)</f>
        <v>0</v>
      </c>
      <c r="L15" s="18">
        <f>IF($D$15&gt;0,ROUND($E15/$D15*G15*$B$5^(L$10-1),0),)</f>
        <v>0</v>
      </c>
      <c r="M15" s="18">
        <f t="shared" ref="M15:O15" si="3">IF($D$15&gt;0,ROUND($E15/$D15*H15*$B$5^(M$10-1),0),)</f>
        <v>0</v>
      </c>
      <c r="N15" s="18">
        <f t="shared" si="3"/>
        <v>0</v>
      </c>
      <c r="O15" s="18">
        <f t="shared" si="3"/>
        <v>0</v>
      </c>
      <c r="P15" s="12">
        <f t="shared" si="0"/>
        <v>0</v>
      </c>
    </row>
    <row r="16" spans="1:16" x14ac:dyDescent="0.25">
      <c r="A16" s="111"/>
      <c r="B16" s="112"/>
      <c r="C16" s="1" t="str">
        <f>Budget!C16</f>
        <v>Summer</v>
      </c>
      <c r="D16" s="113"/>
      <c r="E16" s="113"/>
      <c r="F16" s="47"/>
      <c r="G16" s="47"/>
      <c r="H16" s="47"/>
      <c r="I16" s="47"/>
      <c r="J16" s="47"/>
      <c r="K16" s="18">
        <f>IF(D15&gt;0,ROUND($E15/$D15*F16,0),0)</f>
        <v>0</v>
      </c>
      <c r="L16" s="18">
        <f>IF($D$15&gt;0,ROUND($E15/$D15*G16*$B$5^(L$10-1),0),0)</f>
        <v>0</v>
      </c>
      <c r="M16" s="18">
        <f t="shared" ref="M16:O16" si="4">IF($D$15&gt;0,ROUND($E15/$D15*H16*$B$5^(M$10-1),0),0)</f>
        <v>0</v>
      </c>
      <c r="N16" s="18">
        <f t="shared" si="4"/>
        <v>0</v>
      </c>
      <c r="O16" s="18">
        <f t="shared" si="4"/>
        <v>0</v>
      </c>
      <c r="P16" s="12">
        <f t="shared" si="0"/>
        <v>0</v>
      </c>
    </row>
    <row r="17" spans="1:16" x14ac:dyDescent="0.25">
      <c r="A17" s="117">
        <f>Budget!A17</f>
        <v>0</v>
      </c>
      <c r="B17" s="116" t="str">
        <f>Budget!B17</f>
        <v>Co-PI 3</v>
      </c>
      <c r="C17" s="22" t="str">
        <f>Budget!C17</f>
        <v>Academic</v>
      </c>
      <c r="D17" s="114">
        <f>Budget!D17</f>
        <v>0</v>
      </c>
      <c r="E17" s="114">
        <f>Budget!E17</f>
        <v>0</v>
      </c>
      <c r="F17" s="48"/>
      <c r="G17" s="48"/>
      <c r="H17" s="48"/>
      <c r="I17" s="48"/>
      <c r="J17" s="48"/>
      <c r="K17" s="23">
        <f>IF(D17&gt;0,ROUND($E17/$D17*F17,0),0)</f>
        <v>0</v>
      </c>
      <c r="L17" s="23">
        <f>IF($D$17&gt;0,ROUND($E17/$D17*G17*$B$5^(L$10-1),0),)</f>
        <v>0</v>
      </c>
      <c r="M17" s="23">
        <f t="shared" ref="M17:O17" si="5">IF($D$17&gt;0,ROUND($E17/$D17*H17*$B$5^(M$10-1),0),)</f>
        <v>0</v>
      </c>
      <c r="N17" s="23">
        <f t="shared" si="5"/>
        <v>0</v>
      </c>
      <c r="O17" s="23">
        <f t="shared" si="5"/>
        <v>0</v>
      </c>
      <c r="P17" s="24">
        <f t="shared" si="0"/>
        <v>0</v>
      </c>
    </row>
    <row r="18" spans="1:16" x14ac:dyDescent="0.25">
      <c r="A18" s="117"/>
      <c r="B18" s="116"/>
      <c r="C18" s="22" t="str">
        <f>Budget!C18</f>
        <v>Summer</v>
      </c>
      <c r="D18" s="114"/>
      <c r="E18" s="114"/>
      <c r="F18" s="48"/>
      <c r="G18" s="48"/>
      <c r="H18" s="48"/>
      <c r="I18" s="48"/>
      <c r="J18" s="48"/>
      <c r="K18" s="23">
        <f>IF(D17&gt;0,ROUND($E17/$D17*F18,0),0)</f>
        <v>0</v>
      </c>
      <c r="L18" s="23">
        <f>IF($D$17&gt;0,ROUND($E17/$D17*G18*$B$5^(L$10-1),0),0)</f>
        <v>0</v>
      </c>
      <c r="M18" s="23">
        <f t="shared" ref="M18:O18" si="6">IF($D$17&gt;0,ROUND($E17/$D17*H18*$B$5^(M$10-1),0),0)</f>
        <v>0</v>
      </c>
      <c r="N18" s="23">
        <f t="shared" si="6"/>
        <v>0</v>
      </c>
      <c r="O18" s="23">
        <f t="shared" si="6"/>
        <v>0</v>
      </c>
      <c r="P18" s="24">
        <f t="shared" si="0"/>
        <v>0</v>
      </c>
    </row>
    <row r="19" spans="1:16" x14ac:dyDescent="0.25">
      <c r="A19" s="111">
        <f>Budget!A19</f>
        <v>0</v>
      </c>
      <c r="B19" s="112" t="str">
        <f>Budget!B19</f>
        <v>Co-PI 4</v>
      </c>
      <c r="C19" s="1" t="str">
        <f>Budget!C19</f>
        <v>Academic</v>
      </c>
      <c r="D19" s="113">
        <f>Budget!D19</f>
        <v>0</v>
      </c>
      <c r="E19" s="113">
        <f>Budget!E19</f>
        <v>0</v>
      </c>
      <c r="F19" s="42"/>
      <c r="G19" s="42"/>
      <c r="H19" s="42"/>
      <c r="I19" s="42"/>
      <c r="J19" s="42"/>
      <c r="K19" s="18">
        <f>IF(D19&gt;0,ROUND($E19/$D19*F19,0),0)</f>
        <v>0</v>
      </c>
      <c r="L19" s="18">
        <f>IF($D$19&gt;0,ROUND($E19/$D19*G19*$B$5^(L$10-1),0),)</f>
        <v>0</v>
      </c>
      <c r="M19" s="18">
        <f t="shared" ref="M19:O19" si="7">IF($D$19&gt;0,ROUND($E19/$D19*H19*$B$5^(M$10-1),0),)</f>
        <v>0</v>
      </c>
      <c r="N19" s="18">
        <f t="shared" si="7"/>
        <v>0</v>
      </c>
      <c r="O19" s="18">
        <f t="shared" si="7"/>
        <v>0</v>
      </c>
      <c r="P19" s="8">
        <f t="shared" si="0"/>
        <v>0</v>
      </c>
    </row>
    <row r="20" spans="1:16" x14ac:dyDescent="0.25">
      <c r="A20" s="111"/>
      <c r="B20" s="112"/>
      <c r="C20" s="1" t="str">
        <f>Budget!C20</f>
        <v>Summer</v>
      </c>
      <c r="D20" s="113"/>
      <c r="E20" s="113"/>
      <c r="F20" s="42"/>
      <c r="G20" s="42"/>
      <c r="H20" s="42"/>
      <c r="I20" s="42"/>
      <c r="J20" s="42"/>
      <c r="K20" s="18">
        <f>IF(D19&gt;0,ROUND($E19/$D19*F20,0),0)</f>
        <v>0</v>
      </c>
      <c r="L20" s="18">
        <f>IF($D$19&gt;0,ROUND($E19/$D19*G20*$B$5^(L$10-1),0),0)</f>
        <v>0</v>
      </c>
      <c r="M20" s="18">
        <f t="shared" ref="M20:O20" si="8">IF($D$19&gt;0,ROUND($E19/$D19*H20*$B$5^(M$10-1),0),0)</f>
        <v>0</v>
      </c>
      <c r="N20" s="18">
        <f t="shared" si="8"/>
        <v>0</v>
      </c>
      <c r="O20" s="18">
        <f t="shared" si="8"/>
        <v>0</v>
      </c>
      <c r="P20" s="8">
        <f t="shared" si="0"/>
        <v>0</v>
      </c>
    </row>
    <row r="21" spans="1:16" x14ac:dyDescent="0.25">
      <c r="A21" s="117">
        <f>Budget!A21</f>
        <v>0</v>
      </c>
      <c r="B21" s="116" t="str">
        <f>Budget!B21</f>
        <v>Senior / Key Person 1</v>
      </c>
      <c r="C21" s="22" t="str">
        <f>Budget!C21</f>
        <v>Academic</v>
      </c>
      <c r="D21" s="114">
        <f>Budget!D21</f>
        <v>0</v>
      </c>
      <c r="E21" s="114">
        <f>Budget!E21</f>
        <v>0</v>
      </c>
      <c r="F21" s="48"/>
      <c r="G21" s="48"/>
      <c r="H21" s="48"/>
      <c r="I21" s="48"/>
      <c r="J21" s="48"/>
      <c r="K21" s="23">
        <f>IF(D21&gt;0,ROUND($E21/$D21*F21,0),0)</f>
        <v>0</v>
      </c>
      <c r="L21" s="23">
        <f>IF($D$21&gt;0,ROUND($E21/$D21*G21*$B$5^(L$10-1),0),)</f>
        <v>0</v>
      </c>
      <c r="M21" s="23">
        <f t="shared" ref="M21:O21" si="9">IF($D$21&gt;0,ROUND($E21/$D21*H21*$B$5^(M$10-1),0),)</f>
        <v>0</v>
      </c>
      <c r="N21" s="23">
        <f t="shared" si="9"/>
        <v>0</v>
      </c>
      <c r="O21" s="23">
        <f t="shared" si="9"/>
        <v>0</v>
      </c>
      <c r="P21" s="24">
        <f t="shared" si="0"/>
        <v>0</v>
      </c>
    </row>
    <row r="22" spans="1:16" x14ac:dyDescent="0.25">
      <c r="A22" s="117"/>
      <c r="B22" s="116"/>
      <c r="C22" s="22" t="str">
        <f>Budget!C22</f>
        <v>Summer</v>
      </c>
      <c r="D22" s="114"/>
      <c r="E22" s="114"/>
      <c r="F22" s="48"/>
      <c r="G22" s="48"/>
      <c r="H22" s="48"/>
      <c r="I22" s="48"/>
      <c r="J22" s="48"/>
      <c r="K22" s="23">
        <f>IF(D21&gt;0,ROUND($E21/$D21*F22,0),0)</f>
        <v>0</v>
      </c>
      <c r="L22" s="23">
        <f>IF($D$21&gt;0,ROUND($E21/$D21*G22*$B$5^(L$10-1),0),0)</f>
        <v>0</v>
      </c>
      <c r="M22" s="23">
        <f t="shared" ref="M22:O22" si="10">IF($D$21&gt;0,ROUND($E21/$D21*H22*$B$5^(M$10-1),0),0)</f>
        <v>0</v>
      </c>
      <c r="N22" s="23">
        <f t="shared" si="10"/>
        <v>0</v>
      </c>
      <c r="O22" s="23">
        <f t="shared" si="10"/>
        <v>0</v>
      </c>
      <c r="P22" s="24">
        <f t="shared" si="0"/>
        <v>0</v>
      </c>
    </row>
    <row r="23" spans="1:16" x14ac:dyDescent="0.25">
      <c r="A23" s="111">
        <f>Budget!A23</f>
        <v>0</v>
      </c>
      <c r="B23" s="112" t="str">
        <f>Budget!B23</f>
        <v>Senior / Key Person 2</v>
      </c>
      <c r="C23" s="1" t="str">
        <f>Budget!C23</f>
        <v>Academic</v>
      </c>
      <c r="D23" s="113">
        <f>Budget!D23</f>
        <v>0</v>
      </c>
      <c r="E23" s="113">
        <f>Budget!E23</f>
        <v>0</v>
      </c>
      <c r="F23" s="42"/>
      <c r="G23" s="42"/>
      <c r="H23" s="42"/>
      <c r="I23" s="42"/>
      <c r="J23" s="42"/>
      <c r="K23" s="18">
        <f>IF(D23&gt;0,ROUND($E23/$D23*F23,0),0)</f>
        <v>0</v>
      </c>
      <c r="L23" s="18">
        <f>IF($D$23&gt;0,ROUND($E23/$D23*G23*$B$5^(L$10-1),0),)</f>
        <v>0</v>
      </c>
      <c r="M23" s="18">
        <f t="shared" ref="M23:O23" si="11">IF($D$23&gt;0,ROUND($E23/$D23*H23*$B$5^(M$10-1),0),)</f>
        <v>0</v>
      </c>
      <c r="N23" s="18">
        <f t="shared" si="11"/>
        <v>0</v>
      </c>
      <c r="O23" s="18">
        <f t="shared" si="11"/>
        <v>0</v>
      </c>
      <c r="P23" s="8">
        <f t="shared" si="0"/>
        <v>0</v>
      </c>
    </row>
    <row r="24" spans="1:16" x14ac:dyDescent="0.25">
      <c r="A24" s="111"/>
      <c r="B24" s="112"/>
      <c r="C24" s="1" t="str">
        <f>Budget!C24</f>
        <v>Summer</v>
      </c>
      <c r="D24" s="113"/>
      <c r="E24" s="113"/>
      <c r="F24" s="42"/>
      <c r="G24" s="42"/>
      <c r="H24" s="42"/>
      <c r="I24" s="42"/>
      <c r="J24" s="42"/>
      <c r="K24" s="18">
        <f>IF(D23&gt;0,ROUND($E23/$D23*F24,0),0)</f>
        <v>0</v>
      </c>
      <c r="L24" s="18">
        <f>IF($D$23&gt;0,ROUND($E23/$D23*G24*$B$5^(L$10-1),0),0)</f>
        <v>0</v>
      </c>
      <c r="M24" s="18">
        <f t="shared" ref="M24:O24" si="12">IF($D$23&gt;0,ROUND($E23/$D23*H24*$B$5^(M$10-1),0),0)</f>
        <v>0</v>
      </c>
      <c r="N24" s="18">
        <f t="shared" si="12"/>
        <v>0</v>
      </c>
      <c r="O24" s="18">
        <f t="shared" si="12"/>
        <v>0</v>
      </c>
      <c r="P24" s="8">
        <f t="shared" si="0"/>
        <v>0</v>
      </c>
    </row>
    <row r="25" spans="1:16" x14ac:dyDescent="0.25">
      <c r="A25" s="117">
        <f>Budget!A25</f>
        <v>0</v>
      </c>
      <c r="B25" s="116" t="str">
        <f>Budget!B25</f>
        <v>Senior / Key Person 3</v>
      </c>
      <c r="C25" s="22" t="str">
        <f>Budget!C25</f>
        <v>Academic</v>
      </c>
      <c r="D25" s="114">
        <f>Budget!D25</f>
        <v>0</v>
      </c>
      <c r="E25" s="114">
        <f>Budget!E25</f>
        <v>0</v>
      </c>
      <c r="F25" s="48"/>
      <c r="G25" s="48"/>
      <c r="H25" s="48"/>
      <c r="I25" s="48"/>
      <c r="J25" s="48"/>
      <c r="K25" s="23">
        <f>IF(D25&gt;0,ROUND($E25/$D25*F25,0),0)</f>
        <v>0</v>
      </c>
      <c r="L25" s="23">
        <f>IF($D$25&gt;0,ROUND($E25/$D25*G25*$B$5^(L$10-1),0),)</f>
        <v>0</v>
      </c>
      <c r="M25" s="23">
        <f t="shared" ref="M25:O25" si="13">IF($D$25&gt;0,ROUND($E25/$D25*H25*$B$5^(M$10-1),0),)</f>
        <v>0</v>
      </c>
      <c r="N25" s="23">
        <f t="shared" si="13"/>
        <v>0</v>
      </c>
      <c r="O25" s="23">
        <f t="shared" si="13"/>
        <v>0</v>
      </c>
      <c r="P25" s="24">
        <f t="shared" si="0"/>
        <v>0</v>
      </c>
    </row>
    <row r="26" spans="1:16" x14ac:dyDescent="0.25">
      <c r="A26" s="117"/>
      <c r="B26" s="116"/>
      <c r="C26" s="22" t="str">
        <f>Budget!C26</f>
        <v>Summer</v>
      </c>
      <c r="D26" s="114"/>
      <c r="E26" s="114"/>
      <c r="F26" s="48"/>
      <c r="G26" s="48"/>
      <c r="H26" s="48"/>
      <c r="I26" s="48"/>
      <c r="J26" s="48"/>
      <c r="K26" s="23">
        <f>IF(D25&gt;0,ROUND($E25/$D25*F26,0),0)</f>
        <v>0</v>
      </c>
      <c r="L26" s="23">
        <f>IF($D$25&gt;0,ROUND($E25/$D25*G26*$B$5^(L$10-1),0),0)</f>
        <v>0</v>
      </c>
      <c r="M26" s="23">
        <f t="shared" ref="M26:O26" si="14">IF($D$25&gt;0,ROUND($E25/$D25*H26*$B$5^(M$10-1),0),0)</f>
        <v>0</v>
      </c>
      <c r="N26" s="23">
        <f t="shared" si="14"/>
        <v>0</v>
      </c>
      <c r="O26" s="23">
        <f t="shared" si="14"/>
        <v>0</v>
      </c>
      <c r="P26" s="24">
        <f t="shared" si="0"/>
        <v>0</v>
      </c>
    </row>
    <row r="27" spans="1:16" x14ac:dyDescent="0.25">
      <c r="A27" s="111">
        <f>Budget!A27</f>
        <v>0</v>
      </c>
      <c r="B27" s="112" t="str">
        <f>Budget!B27</f>
        <v>Senior / Key Person 4</v>
      </c>
      <c r="C27" s="1" t="str">
        <f>Budget!C27</f>
        <v>Academic</v>
      </c>
      <c r="D27" s="113">
        <f>Budget!D27</f>
        <v>0</v>
      </c>
      <c r="E27" s="113">
        <f>Budget!E27</f>
        <v>0</v>
      </c>
      <c r="F27" s="42"/>
      <c r="G27" s="42"/>
      <c r="H27" s="42"/>
      <c r="I27" s="42"/>
      <c r="J27" s="42"/>
      <c r="K27" s="18">
        <f>IF(D27&gt;0,ROUND($E27/$D27*F27,0),0)</f>
        <v>0</v>
      </c>
      <c r="L27" s="18">
        <f>IF($D$27&gt;0,ROUND($E27/$D27*G27*$B$5^(L$10-1),0),)</f>
        <v>0</v>
      </c>
      <c r="M27" s="18">
        <f t="shared" ref="M27:O27" si="15">IF($D$27&gt;0,ROUND($E27/$D27*H27*$B$5^(M$10-1),0),)</f>
        <v>0</v>
      </c>
      <c r="N27" s="18">
        <f t="shared" si="15"/>
        <v>0</v>
      </c>
      <c r="O27" s="18">
        <f t="shared" si="15"/>
        <v>0</v>
      </c>
      <c r="P27" s="8">
        <f t="shared" si="0"/>
        <v>0</v>
      </c>
    </row>
    <row r="28" spans="1:16" x14ac:dyDescent="0.25">
      <c r="A28" s="111"/>
      <c r="B28" s="112"/>
      <c r="C28" s="1" t="str">
        <f>Budget!C28</f>
        <v>Summer</v>
      </c>
      <c r="D28" s="113"/>
      <c r="E28" s="113"/>
      <c r="F28" s="42"/>
      <c r="G28" s="42"/>
      <c r="H28" s="42"/>
      <c r="I28" s="42"/>
      <c r="J28" s="42"/>
      <c r="K28" s="18">
        <f>IF(D27&gt;0,ROUND($E27/$D27*F28,0),0)</f>
        <v>0</v>
      </c>
      <c r="L28" s="18">
        <f>IF($D$27&gt;0,ROUND($E27/$D27*G28*$B$5^(L$10-1),0),0)</f>
        <v>0</v>
      </c>
      <c r="M28" s="18">
        <f t="shared" ref="M28:O28" si="16">IF($D$27&gt;0,ROUND($E27/$D27*H28*$B$5^(M$10-1),0),0)</f>
        <v>0</v>
      </c>
      <c r="N28" s="18">
        <f t="shared" si="16"/>
        <v>0</v>
      </c>
      <c r="O28" s="18">
        <f t="shared" si="16"/>
        <v>0</v>
      </c>
      <c r="P28" s="8">
        <f t="shared" si="0"/>
        <v>0</v>
      </c>
    </row>
    <row r="29" spans="1:16" x14ac:dyDescent="0.25">
      <c r="A29" s="117">
        <f>Budget!A29</f>
        <v>0</v>
      </c>
      <c r="B29" s="116" t="str">
        <f>Budget!B29</f>
        <v>Senior / Key Person 5</v>
      </c>
      <c r="C29" s="22" t="str">
        <f>Budget!C29</f>
        <v>Academic</v>
      </c>
      <c r="D29" s="114">
        <f>Budget!D29</f>
        <v>0</v>
      </c>
      <c r="E29" s="114">
        <f>Budget!E29</f>
        <v>0</v>
      </c>
      <c r="F29" s="48"/>
      <c r="G29" s="48"/>
      <c r="H29" s="48"/>
      <c r="I29" s="48"/>
      <c r="J29" s="48"/>
      <c r="K29" s="23">
        <f>IF(D29&gt;0,ROUND($E29/$D29*F29,0),0)</f>
        <v>0</v>
      </c>
      <c r="L29" s="23">
        <f>IF($D$29&gt;0,ROUND($E29/$D29*G29*$B$5^(L$10-1),0),)</f>
        <v>0</v>
      </c>
      <c r="M29" s="23">
        <f t="shared" ref="M29:O29" si="17">IF($D$29&gt;0,ROUND($E29/$D29*H29*$B$5^(M$10-1),0),)</f>
        <v>0</v>
      </c>
      <c r="N29" s="23">
        <f t="shared" si="17"/>
        <v>0</v>
      </c>
      <c r="O29" s="23">
        <f t="shared" si="17"/>
        <v>0</v>
      </c>
      <c r="P29" s="24">
        <f t="shared" si="0"/>
        <v>0</v>
      </c>
    </row>
    <row r="30" spans="1:16" x14ac:dyDescent="0.25">
      <c r="A30" s="117"/>
      <c r="B30" s="116"/>
      <c r="C30" s="22" t="str">
        <f>Budget!C30</f>
        <v>Summer</v>
      </c>
      <c r="D30" s="114"/>
      <c r="E30" s="114"/>
      <c r="F30" s="48"/>
      <c r="G30" s="48"/>
      <c r="H30" s="48"/>
      <c r="I30" s="48"/>
      <c r="J30" s="48"/>
      <c r="K30" s="23">
        <f>IF(D29&gt;0,ROUND($E29/$D29*F30,0),0)</f>
        <v>0</v>
      </c>
      <c r="L30" s="23">
        <f>IF($D$29&gt;0,ROUND($E29/$D29*G30*$B$5^(L$10-1),0),0)</f>
        <v>0</v>
      </c>
      <c r="M30" s="23">
        <f t="shared" ref="M30:O30" si="18">IF($D$29&gt;0,ROUND($E29/$D29*H30*$B$5^(M$10-1),0),0)</f>
        <v>0</v>
      </c>
      <c r="N30" s="23">
        <f t="shared" si="18"/>
        <v>0</v>
      </c>
      <c r="O30" s="23">
        <f t="shared" si="18"/>
        <v>0</v>
      </c>
      <c r="P30" s="24">
        <f t="shared" si="0"/>
        <v>0</v>
      </c>
    </row>
    <row r="31" spans="1:16" x14ac:dyDescent="0.25">
      <c r="A31" s="111">
        <f>Budget!A31</f>
        <v>0</v>
      </c>
      <c r="B31" s="112" t="str">
        <f>Budget!B31</f>
        <v>Senior / Key Person 6</v>
      </c>
      <c r="C31" s="1" t="str">
        <f>Budget!C31</f>
        <v>Academic</v>
      </c>
      <c r="D31" s="113">
        <f>Budget!D31</f>
        <v>0</v>
      </c>
      <c r="E31" s="113">
        <f>Budget!E31</f>
        <v>0</v>
      </c>
      <c r="F31" s="42"/>
      <c r="G31" s="42"/>
      <c r="H31" s="42"/>
      <c r="I31" s="42"/>
      <c r="J31" s="42"/>
      <c r="K31" s="18">
        <f>IF(D31&gt;0,ROUND($E31/$D31*F31,0),0)</f>
        <v>0</v>
      </c>
      <c r="L31" s="18">
        <f>IF($D$31&gt;0,ROUND($E31/$D31*G31*$B$5^(L$10-1),0),)</f>
        <v>0</v>
      </c>
      <c r="M31" s="18">
        <f t="shared" ref="M31:O31" si="19">IF($D$31&gt;0,ROUND($E31/$D31*H31*$B$5^(M$10-1),0),)</f>
        <v>0</v>
      </c>
      <c r="N31" s="18">
        <f t="shared" si="19"/>
        <v>0</v>
      </c>
      <c r="O31" s="18">
        <f t="shared" si="19"/>
        <v>0</v>
      </c>
      <c r="P31" s="8">
        <f t="shared" si="0"/>
        <v>0</v>
      </c>
    </row>
    <row r="32" spans="1:16" x14ac:dyDescent="0.25">
      <c r="A32" s="111"/>
      <c r="B32" s="112"/>
      <c r="C32" s="1" t="str">
        <f>Budget!C32</f>
        <v>Summer</v>
      </c>
      <c r="D32" s="113"/>
      <c r="E32" s="113"/>
      <c r="F32" s="42"/>
      <c r="G32" s="42"/>
      <c r="H32" s="42"/>
      <c r="I32" s="42"/>
      <c r="J32" s="42"/>
      <c r="K32" s="18">
        <f>IF(D31&gt;0,ROUND($E31/$D31*F32,0),0)</f>
        <v>0</v>
      </c>
      <c r="L32" s="18">
        <f>IF($D$31&gt;0,ROUND($E31/$D31*G32*$B$5^(L$10-1),0),0)</f>
        <v>0</v>
      </c>
      <c r="M32" s="18">
        <f t="shared" ref="M32:O32" si="20">IF($D$31&gt;0,ROUND($E31/$D31*H32*$B$5^(M$10-1),0),0)</f>
        <v>0</v>
      </c>
      <c r="N32" s="18">
        <f t="shared" si="20"/>
        <v>0</v>
      </c>
      <c r="O32" s="18">
        <f t="shared" si="20"/>
        <v>0</v>
      </c>
      <c r="P32" s="8">
        <f t="shared" si="0"/>
        <v>0</v>
      </c>
    </row>
    <row r="33" spans="1:16" x14ac:dyDescent="0.25">
      <c r="A33" s="117">
        <f>Budget!A33</f>
        <v>0</v>
      </c>
      <c r="B33" s="116" t="str">
        <f>Budget!B33</f>
        <v>Senior / Key Person 7</v>
      </c>
      <c r="C33" s="22" t="str">
        <f>Budget!C33</f>
        <v>Academic</v>
      </c>
      <c r="D33" s="114">
        <f>Budget!D33</f>
        <v>0</v>
      </c>
      <c r="E33" s="114">
        <f>Budget!E33</f>
        <v>0</v>
      </c>
      <c r="F33" s="48"/>
      <c r="G33" s="48"/>
      <c r="H33" s="48"/>
      <c r="I33" s="48"/>
      <c r="J33" s="48"/>
      <c r="K33" s="23">
        <f>IF(D33&gt;0,ROUND($E33/$D33*F33,0),0)</f>
        <v>0</v>
      </c>
      <c r="L33" s="23">
        <f>IF($D$33&gt;0,ROUND($E33/$D33*G33*$B$5^(L$10-1),0),)</f>
        <v>0</v>
      </c>
      <c r="M33" s="23">
        <f t="shared" ref="M33:O33" si="21">IF($D$33&gt;0,ROUND($E33/$D33*H33*$B$5^(M$10-1),0),)</f>
        <v>0</v>
      </c>
      <c r="N33" s="23">
        <f t="shared" si="21"/>
        <v>0</v>
      </c>
      <c r="O33" s="23">
        <f t="shared" si="21"/>
        <v>0</v>
      </c>
      <c r="P33" s="24">
        <f t="shared" si="0"/>
        <v>0</v>
      </c>
    </row>
    <row r="34" spans="1:16" x14ac:dyDescent="0.25">
      <c r="A34" s="117"/>
      <c r="B34" s="116"/>
      <c r="C34" s="22" t="str">
        <f>Budget!C34</f>
        <v>Summer</v>
      </c>
      <c r="D34" s="114"/>
      <c r="E34" s="114"/>
      <c r="F34" s="48"/>
      <c r="G34" s="48"/>
      <c r="H34" s="48"/>
      <c r="I34" s="48"/>
      <c r="J34" s="48"/>
      <c r="K34" s="23">
        <f>IF(D33&gt;0,ROUND($E33/$D33*F34,0),0)</f>
        <v>0</v>
      </c>
      <c r="L34" s="23">
        <f>IF($D$33&gt;0,ROUND($E33/$D33*G34*$B$5^(L$10-1),0),0)</f>
        <v>0</v>
      </c>
      <c r="M34" s="23">
        <f t="shared" ref="M34:O34" si="22">IF($D$33&gt;0,ROUND($E33/$D33*H34*$B$5^(M$10-1),0),0)</f>
        <v>0</v>
      </c>
      <c r="N34" s="23">
        <f t="shared" si="22"/>
        <v>0</v>
      </c>
      <c r="O34" s="23">
        <f t="shared" si="22"/>
        <v>0</v>
      </c>
      <c r="P34" s="24">
        <f t="shared" si="0"/>
        <v>0</v>
      </c>
    </row>
    <row r="35" spans="1:16" x14ac:dyDescent="0.25">
      <c r="A35" s="111">
        <f>Budget!A35</f>
        <v>0</v>
      </c>
      <c r="B35" s="112" t="str">
        <f>Budget!B35</f>
        <v>Senior / Key Person 8</v>
      </c>
      <c r="C35" s="1" t="str">
        <f>Budget!C35</f>
        <v>Academic</v>
      </c>
      <c r="D35" s="113">
        <f>Budget!D35</f>
        <v>0</v>
      </c>
      <c r="E35" s="113">
        <f>Budget!E35</f>
        <v>0</v>
      </c>
      <c r="F35" s="42"/>
      <c r="G35" s="42"/>
      <c r="H35" s="42"/>
      <c r="I35" s="42"/>
      <c r="J35" s="42"/>
      <c r="K35" s="18">
        <f>IF(D35&gt;0,ROUND($E35/$D35*F35,0),0)</f>
        <v>0</v>
      </c>
      <c r="L35" s="18">
        <f>IF($D$35&gt;0,ROUND($E35/$D35*G35*$B$5^(L$10-1),0),)</f>
        <v>0</v>
      </c>
      <c r="M35" s="18">
        <f t="shared" ref="M35:O35" si="23">IF($D$35&gt;0,ROUND($E35/$D35*H35*$B$5^(M$10-1),0),)</f>
        <v>0</v>
      </c>
      <c r="N35" s="18">
        <f t="shared" si="23"/>
        <v>0</v>
      </c>
      <c r="O35" s="18">
        <f t="shared" si="23"/>
        <v>0</v>
      </c>
      <c r="P35" s="8">
        <f t="shared" si="0"/>
        <v>0</v>
      </c>
    </row>
    <row r="36" spans="1:16" x14ac:dyDescent="0.25">
      <c r="A36" s="111"/>
      <c r="B36" s="112"/>
      <c r="C36" s="1" t="str">
        <f>Budget!C36</f>
        <v>Summer</v>
      </c>
      <c r="D36" s="113"/>
      <c r="E36" s="113"/>
      <c r="F36" s="42"/>
      <c r="G36" s="42"/>
      <c r="H36" s="42"/>
      <c r="I36" s="42"/>
      <c r="J36" s="42"/>
      <c r="K36" s="18">
        <f>IF(D35&gt;0,ROUND($E35/$D35*F36,0),0)</f>
        <v>0</v>
      </c>
      <c r="L36" s="18">
        <f>IF($D$35&gt;0,ROUND($E35/$D35*G36*$B$5^(L$10-1),0),0)</f>
        <v>0</v>
      </c>
      <c r="M36" s="18">
        <f t="shared" ref="M36:O36" si="24">IF($D$35&gt;0,ROUND($E35/$D35*H36*$B$5^(M$10-1),0),0)</f>
        <v>0</v>
      </c>
      <c r="N36" s="18">
        <f t="shared" si="24"/>
        <v>0</v>
      </c>
      <c r="O36" s="18">
        <f t="shared" si="24"/>
        <v>0</v>
      </c>
      <c r="P36" s="8">
        <f t="shared" si="0"/>
        <v>0</v>
      </c>
    </row>
    <row r="37" spans="1:16" x14ac:dyDescent="0.25">
      <c r="A37" s="117">
        <f>Budget!A37</f>
        <v>0</v>
      </c>
      <c r="B37" s="116" t="str">
        <f>Budget!B37</f>
        <v>Senior / Key Person 9</v>
      </c>
      <c r="C37" s="22" t="str">
        <f>Budget!C37</f>
        <v>Academic</v>
      </c>
      <c r="D37" s="114">
        <f>Budget!D37</f>
        <v>0</v>
      </c>
      <c r="E37" s="114">
        <f>Budget!E37</f>
        <v>0</v>
      </c>
      <c r="F37" s="48"/>
      <c r="G37" s="48"/>
      <c r="H37" s="48"/>
      <c r="I37" s="48"/>
      <c r="J37" s="48"/>
      <c r="K37" s="23">
        <f>IF(D37&gt;0,ROUND($E37/$D37*F37,0),0)</f>
        <v>0</v>
      </c>
      <c r="L37" s="23">
        <f>IF($D$37&gt;0,ROUND($E37/$D37*G37*$B$5^(L$10-1),0),)</f>
        <v>0</v>
      </c>
      <c r="M37" s="23">
        <f t="shared" ref="M37:O37" si="25">IF($D$37&gt;0,ROUND($E37/$D37*H37*$B$5^(M$10-1),0),)</f>
        <v>0</v>
      </c>
      <c r="N37" s="23">
        <f t="shared" si="25"/>
        <v>0</v>
      </c>
      <c r="O37" s="23">
        <f t="shared" si="25"/>
        <v>0</v>
      </c>
      <c r="P37" s="24">
        <f t="shared" si="0"/>
        <v>0</v>
      </c>
    </row>
    <row r="38" spans="1:16" x14ac:dyDescent="0.25">
      <c r="A38" s="117"/>
      <c r="B38" s="116"/>
      <c r="C38" s="22" t="str">
        <f>Budget!C38</f>
        <v>Summer</v>
      </c>
      <c r="D38" s="114"/>
      <c r="E38" s="114"/>
      <c r="F38" s="48"/>
      <c r="G38" s="48"/>
      <c r="H38" s="48"/>
      <c r="I38" s="48"/>
      <c r="J38" s="48"/>
      <c r="K38" s="23">
        <f>IF(D37&gt;0,ROUND($E37/$D37*F38,0),0)</f>
        <v>0</v>
      </c>
      <c r="L38" s="23">
        <f>IF($D$37&gt;0,ROUND($E37/$D37*G38*$B$5^(L$10-1),0),0)</f>
        <v>0</v>
      </c>
      <c r="M38" s="23">
        <f t="shared" ref="M38:O38" si="26">IF($D$37&gt;0,ROUND($E37/$D37*H38*$B$5^(M$10-1),0),0)</f>
        <v>0</v>
      </c>
      <c r="N38" s="23">
        <f t="shared" si="26"/>
        <v>0</v>
      </c>
      <c r="O38" s="23">
        <f t="shared" si="26"/>
        <v>0</v>
      </c>
      <c r="P38" s="24">
        <f t="shared" si="0"/>
        <v>0</v>
      </c>
    </row>
    <row r="39" spans="1:16" x14ac:dyDescent="0.25">
      <c r="A39" s="111">
        <f>Budget!A39</f>
        <v>0</v>
      </c>
      <c r="B39" s="112" t="str">
        <f>Budget!B39</f>
        <v>Senior / Key Person 10</v>
      </c>
      <c r="C39" s="1" t="str">
        <f>Budget!C39</f>
        <v>Academic</v>
      </c>
      <c r="D39" s="113">
        <f>Budget!D39</f>
        <v>0</v>
      </c>
      <c r="E39" s="113">
        <f>Budget!E39</f>
        <v>0</v>
      </c>
      <c r="F39" s="42"/>
      <c r="G39" s="42"/>
      <c r="H39" s="42"/>
      <c r="I39" s="42"/>
      <c r="J39" s="42"/>
      <c r="K39" s="18">
        <f>IF(D39&gt;0,ROUND($E39/$D39*F39,0),0)</f>
        <v>0</v>
      </c>
      <c r="L39" s="18">
        <f>IF($D$39&gt;0,ROUND($E39/$D39*G39*$B$5^(L$10-1),0),)</f>
        <v>0</v>
      </c>
      <c r="M39" s="18">
        <f t="shared" ref="M39:O39" si="27">IF($D$39&gt;0,ROUND($E39/$D39*H39*$B$5^(M$10-1),0),)</f>
        <v>0</v>
      </c>
      <c r="N39" s="18">
        <f t="shared" si="27"/>
        <v>0</v>
      </c>
      <c r="O39" s="18">
        <f t="shared" si="27"/>
        <v>0</v>
      </c>
      <c r="P39" s="8">
        <f t="shared" si="0"/>
        <v>0</v>
      </c>
    </row>
    <row r="40" spans="1:16" x14ac:dyDescent="0.25">
      <c r="A40" s="111"/>
      <c r="B40" s="112"/>
      <c r="C40" s="1" t="str">
        <f>Budget!C40</f>
        <v>Summer</v>
      </c>
      <c r="D40" s="113"/>
      <c r="E40" s="113"/>
      <c r="F40" s="42"/>
      <c r="G40" s="42"/>
      <c r="H40" s="42"/>
      <c r="I40" s="42"/>
      <c r="J40" s="42"/>
      <c r="K40" s="18">
        <f>IF(D39&gt;0,ROUND($E39/$D39*F40,0),0)</f>
        <v>0</v>
      </c>
      <c r="L40" s="18">
        <f>IF($D$39&gt;0,ROUND($E39/$D39*G40*$B$5^(L$10-1),0),0)</f>
        <v>0</v>
      </c>
      <c r="M40" s="18">
        <f t="shared" ref="M40:O40" si="28">IF($D$39&gt;0,ROUND($E39/$D39*H40*$B$5^(M$10-1),0),0)</f>
        <v>0</v>
      </c>
      <c r="N40" s="18">
        <f t="shared" si="28"/>
        <v>0</v>
      </c>
      <c r="O40" s="18">
        <f t="shared" si="28"/>
        <v>0</v>
      </c>
      <c r="P40" s="8">
        <f t="shared" si="0"/>
        <v>0</v>
      </c>
    </row>
    <row r="41" spans="1:16" x14ac:dyDescent="0.25">
      <c r="A41" s="117">
        <f>Budget!A41</f>
        <v>0</v>
      </c>
      <c r="B41" s="116" t="str">
        <f>Budget!B41</f>
        <v>Senior / Key Person 11</v>
      </c>
      <c r="C41" s="22" t="str">
        <f>Budget!C41</f>
        <v>Academic</v>
      </c>
      <c r="D41" s="114">
        <f>Budget!D41</f>
        <v>0</v>
      </c>
      <c r="E41" s="114">
        <f>Budget!E41</f>
        <v>0</v>
      </c>
      <c r="F41" s="48"/>
      <c r="G41" s="48"/>
      <c r="H41" s="48"/>
      <c r="I41" s="48"/>
      <c r="J41" s="48"/>
      <c r="K41" s="23">
        <f>IF(D41&gt;0,ROUND($E41/$D41*F41,0),0)</f>
        <v>0</v>
      </c>
      <c r="L41" s="23">
        <f>IF($D$41&gt;0,ROUND($E41/$D41*G41*$B$5^(L$10-1),0),)</f>
        <v>0</v>
      </c>
      <c r="M41" s="23">
        <f t="shared" ref="M41:O41" si="29">IF($D$41&gt;0,ROUND($E41/$D41*H41*$B$5^(M$10-1),0),)</f>
        <v>0</v>
      </c>
      <c r="N41" s="23">
        <f t="shared" si="29"/>
        <v>0</v>
      </c>
      <c r="O41" s="23">
        <f t="shared" si="29"/>
        <v>0</v>
      </c>
      <c r="P41" s="24">
        <f t="shared" si="0"/>
        <v>0</v>
      </c>
    </row>
    <row r="42" spans="1:16" x14ac:dyDescent="0.25">
      <c r="A42" s="117"/>
      <c r="B42" s="116"/>
      <c r="C42" s="22" t="str">
        <f>Budget!C42</f>
        <v>Summer</v>
      </c>
      <c r="D42" s="114"/>
      <c r="E42" s="114"/>
      <c r="F42" s="48"/>
      <c r="G42" s="48"/>
      <c r="H42" s="48"/>
      <c r="I42" s="48"/>
      <c r="J42" s="48"/>
      <c r="K42" s="23">
        <f>IF(D41&gt;0,ROUND($E41/$D41*F42,0),0)</f>
        <v>0</v>
      </c>
      <c r="L42" s="23">
        <f>IF($D$41&gt;0,ROUND($E41/$D41*G42*$B$5^(L$10-1),0),0)</f>
        <v>0</v>
      </c>
      <c r="M42" s="23">
        <f t="shared" ref="M42:O42" si="30">IF($D$41&gt;0,ROUND($E41/$D41*H42*$B$5^(M$10-1),0),0)</f>
        <v>0</v>
      </c>
      <c r="N42" s="23">
        <f t="shared" si="30"/>
        <v>0</v>
      </c>
      <c r="O42" s="23">
        <f t="shared" si="30"/>
        <v>0</v>
      </c>
      <c r="P42" s="24">
        <f t="shared" si="0"/>
        <v>0</v>
      </c>
    </row>
    <row r="43" spans="1:16" x14ac:dyDescent="0.25">
      <c r="A43" s="111">
        <f>Budget!A43</f>
        <v>0</v>
      </c>
      <c r="B43" s="112" t="str">
        <f>Budget!B43</f>
        <v>Senior / Key Person 12</v>
      </c>
      <c r="C43" s="1" t="str">
        <f>Budget!C43</f>
        <v>Academic</v>
      </c>
      <c r="D43" s="113">
        <f>Budget!D43</f>
        <v>0</v>
      </c>
      <c r="E43" s="113">
        <f>Budget!E43</f>
        <v>0</v>
      </c>
      <c r="F43" s="42"/>
      <c r="G43" s="42"/>
      <c r="H43" s="42"/>
      <c r="I43" s="42"/>
      <c r="J43" s="42"/>
      <c r="K43" s="18">
        <f>IF(D43&gt;0,ROUND($E43/$D43*F43,0),0)</f>
        <v>0</v>
      </c>
      <c r="L43" s="18">
        <f>IF($D$43&gt;0,ROUND($E43/$D43*G43*$B$5^(L$10-1),0),)</f>
        <v>0</v>
      </c>
      <c r="M43" s="18">
        <f t="shared" ref="M43:O43" si="31">IF($D$43&gt;0,ROUND($E43/$D43*H43*$B$5^(M$10-1),0),)</f>
        <v>0</v>
      </c>
      <c r="N43" s="18">
        <f t="shared" si="31"/>
        <v>0</v>
      </c>
      <c r="O43" s="18">
        <f t="shared" si="31"/>
        <v>0</v>
      </c>
      <c r="P43" s="8">
        <f t="shared" si="0"/>
        <v>0</v>
      </c>
    </row>
    <row r="44" spans="1:16" x14ac:dyDescent="0.25">
      <c r="A44" s="111"/>
      <c r="B44" s="112"/>
      <c r="C44" s="1" t="str">
        <f>Budget!C44</f>
        <v>Summer</v>
      </c>
      <c r="D44" s="113"/>
      <c r="E44" s="113"/>
      <c r="F44" s="42"/>
      <c r="G44" s="42"/>
      <c r="H44" s="42"/>
      <c r="I44" s="42"/>
      <c r="J44" s="42"/>
      <c r="K44" s="18">
        <f>IF(D43&gt;0,ROUND($E43/$D43*F44,0),0)</f>
        <v>0</v>
      </c>
      <c r="L44" s="18">
        <f>IF($D$43&gt;0,ROUND($E43/$D43*G44*$B$5^(L$10-1),0),0)</f>
        <v>0</v>
      </c>
      <c r="M44" s="18">
        <f t="shared" ref="M44:O44" si="32">IF($D$43&gt;0,ROUND($E43/$D43*H44*$B$5^(M$10-1),0),0)</f>
        <v>0</v>
      </c>
      <c r="N44" s="18">
        <f t="shared" si="32"/>
        <v>0</v>
      </c>
      <c r="O44" s="18">
        <f t="shared" si="32"/>
        <v>0</v>
      </c>
      <c r="P44" s="8">
        <f t="shared" si="0"/>
        <v>0</v>
      </c>
    </row>
    <row r="45" spans="1:16" x14ac:dyDescent="0.25">
      <c r="A45" s="117">
        <f>Budget!A45</f>
        <v>0</v>
      </c>
      <c r="B45" s="116" t="str">
        <f>Budget!B45</f>
        <v>Senior / Key Person 13</v>
      </c>
      <c r="C45" s="22" t="str">
        <f>Budget!C45</f>
        <v>Academic</v>
      </c>
      <c r="D45" s="114">
        <f>Budget!D45</f>
        <v>0</v>
      </c>
      <c r="E45" s="114">
        <f>Budget!E45</f>
        <v>0</v>
      </c>
      <c r="F45" s="48"/>
      <c r="G45" s="48"/>
      <c r="H45" s="48"/>
      <c r="I45" s="48"/>
      <c r="J45" s="48"/>
      <c r="K45" s="23">
        <f>IF(D45&gt;0,ROUND($E45/$D45*F45,0),0)</f>
        <v>0</v>
      </c>
      <c r="L45" s="23">
        <f>IF($D$45&gt;0,ROUND($E45/$D45*G45*$B$5^(L$10-1),0),)</f>
        <v>0</v>
      </c>
      <c r="M45" s="23">
        <f t="shared" ref="M45:O45" si="33">IF($D$45&gt;0,ROUND($E45/$D45*H45*$B$5^(M$10-1),0),)</f>
        <v>0</v>
      </c>
      <c r="N45" s="23">
        <f t="shared" si="33"/>
        <v>0</v>
      </c>
      <c r="O45" s="23">
        <f t="shared" si="33"/>
        <v>0</v>
      </c>
      <c r="P45" s="24">
        <f t="shared" si="0"/>
        <v>0</v>
      </c>
    </row>
    <row r="46" spans="1:16" x14ac:dyDescent="0.25">
      <c r="A46" s="117"/>
      <c r="B46" s="116"/>
      <c r="C46" s="22" t="str">
        <f>Budget!C46</f>
        <v>Summer</v>
      </c>
      <c r="D46" s="114"/>
      <c r="E46" s="114"/>
      <c r="F46" s="48"/>
      <c r="G46" s="48"/>
      <c r="H46" s="48"/>
      <c r="I46" s="48"/>
      <c r="J46" s="48"/>
      <c r="K46" s="23">
        <f>IF(D45&gt;0,ROUND($E45/$D45*F46,0),0)</f>
        <v>0</v>
      </c>
      <c r="L46" s="23">
        <f>IF($D$45&gt;0,ROUND($E45/$D45*G46*$B$5^(L$10-1),0),0)</f>
        <v>0</v>
      </c>
      <c r="M46" s="23">
        <f t="shared" ref="M46:O46" si="34">IF($D$45&gt;0,ROUND($E45/$D45*H46*$B$5^(M$10-1),0),0)</f>
        <v>0</v>
      </c>
      <c r="N46" s="23">
        <f t="shared" si="34"/>
        <v>0</v>
      </c>
      <c r="O46" s="23">
        <f t="shared" si="34"/>
        <v>0</v>
      </c>
      <c r="P46" s="24">
        <f t="shared" si="0"/>
        <v>0</v>
      </c>
    </row>
    <row r="47" spans="1:16" x14ac:dyDescent="0.25">
      <c r="A47" s="111">
        <f>Budget!A47</f>
        <v>0</v>
      </c>
      <c r="B47" s="112" t="str">
        <f>Budget!B47</f>
        <v>Senior / Key Person 14</v>
      </c>
      <c r="C47" s="1" t="str">
        <f>Budget!C47</f>
        <v>Academic</v>
      </c>
      <c r="D47" s="113">
        <f>Budget!D47</f>
        <v>0</v>
      </c>
      <c r="E47" s="113">
        <f>Budget!E47</f>
        <v>0</v>
      </c>
      <c r="F47" s="42"/>
      <c r="G47" s="42"/>
      <c r="H47" s="42"/>
      <c r="I47" s="42"/>
      <c r="J47" s="42"/>
      <c r="K47" s="18">
        <f>IF(D47&gt;0,ROUND($E47/$D47*F47,0),0)</f>
        <v>0</v>
      </c>
      <c r="L47" s="18">
        <f>IF($D$47&gt;0,ROUND($E47/$D47*G47*$B$5^(L$10-1),0),)</f>
        <v>0</v>
      </c>
      <c r="M47" s="18">
        <f t="shared" ref="M47:O47" si="35">IF($D$47&gt;0,ROUND($E47/$D47*H47*$B$5^(M$10-1),0),)</f>
        <v>0</v>
      </c>
      <c r="N47" s="18">
        <f t="shared" si="35"/>
        <v>0</v>
      </c>
      <c r="O47" s="18">
        <f t="shared" si="35"/>
        <v>0</v>
      </c>
      <c r="P47" s="8">
        <f t="shared" si="0"/>
        <v>0</v>
      </c>
    </row>
    <row r="48" spans="1:16" x14ac:dyDescent="0.25">
      <c r="A48" s="111"/>
      <c r="B48" s="112"/>
      <c r="C48" s="1" t="str">
        <f>Budget!C48</f>
        <v>Summer</v>
      </c>
      <c r="D48" s="113"/>
      <c r="E48" s="113"/>
      <c r="F48" s="42"/>
      <c r="G48" s="42"/>
      <c r="H48" s="42"/>
      <c r="I48" s="42"/>
      <c r="J48" s="42"/>
      <c r="K48" s="18">
        <f>IF(D47&gt;0,ROUND($E47/$D47*F48,0),0)</f>
        <v>0</v>
      </c>
      <c r="L48" s="18">
        <f>IF($D$47&gt;0,ROUND($E47/$D47*G48*$B$5^(L$10-1),0),0)</f>
        <v>0</v>
      </c>
      <c r="M48" s="18">
        <f t="shared" ref="M48:O48" si="36">IF($D$47&gt;0,ROUND($E47/$D47*H48*$B$5^(M$10-1),0),0)</f>
        <v>0</v>
      </c>
      <c r="N48" s="18">
        <f t="shared" si="36"/>
        <v>0</v>
      </c>
      <c r="O48" s="18">
        <f t="shared" si="36"/>
        <v>0</v>
      </c>
      <c r="P48" s="8">
        <f t="shared" si="0"/>
        <v>0</v>
      </c>
    </row>
    <row r="49" spans="1:17" x14ac:dyDescent="0.25">
      <c r="A49" s="117">
        <f>Budget!A49</f>
        <v>0</v>
      </c>
      <c r="B49" s="116" t="str">
        <f>Budget!B49</f>
        <v>Senior / Key Person 15</v>
      </c>
      <c r="C49" s="22" t="str">
        <f>Budget!C49</f>
        <v>Academic</v>
      </c>
      <c r="D49" s="114">
        <f>Budget!D49</f>
        <v>0</v>
      </c>
      <c r="E49" s="114">
        <f>Budget!E49</f>
        <v>0</v>
      </c>
      <c r="F49" s="48"/>
      <c r="G49" s="48"/>
      <c r="H49" s="48"/>
      <c r="I49" s="48"/>
      <c r="J49" s="48"/>
      <c r="K49" s="23">
        <f>IF(D49&gt;0,ROUND($E49/$D49*F49,0),0)</f>
        <v>0</v>
      </c>
      <c r="L49" s="23">
        <f>IF($D$49&gt;0,ROUND($E49/$D49*G49*$B$5^(L$10-1),0),)</f>
        <v>0</v>
      </c>
      <c r="M49" s="23">
        <f t="shared" ref="M49:O49" si="37">IF($D$49&gt;0,ROUND($E49/$D49*H49*$B$5^(M$10-1),0),)</f>
        <v>0</v>
      </c>
      <c r="N49" s="23">
        <f t="shared" si="37"/>
        <v>0</v>
      </c>
      <c r="O49" s="23">
        <f t="shared" si="37"/>
        <v>0</v>
      </c>
      <c r="P49" s="24">
        <f t="shared" si="0"/>
        <v>0</v>
      </c>
    </row>
    <row r="50" spans="1:17" x14ac:dyDescent="0.25">
      <c r="A50" s="117"/>
      <c r="B50" s="116"/>
      <c r="C50" s="22" t="str">
        <f>Budget!C50</f>
        <v>Summer</v>
      </c>
      <c r="D50" s="114"/>
      <c r="E50" s="114"/>
      <c r="F50" s="48"/>
      <c r="G50" s="48"/>
      <c r="H50" s="48"/>
      <c r="I50" s="48"/>
      <c r="J50" s="48"/>
      <c r="K50" s="23">
        <f>IF(D49&gt;0,ROUND($E49/$D49*F50,0),0)</f>
        <v>0</v>
      </c>
      <c r="L50" s="23">
        <f>IF($D$49&gt;0,ROUND($E49/$D49*G50*$B$5^(L$10-1),0),0)</f>
        <v>0</v>
      </c>
      <c r="M50" s="23">
        <f t="shared" ref="M50:O50" si="38">IF($D$49&gt;0,ROUND($E49/$D49*H50*$B$5^(M$10-1),0),0)</f>
        <v>0</v>
      </c>
      <c r="N50" s="23">
        <f t="shared" si="38"/>
        <v>0</v>
      </c>
      <c r="O50" s="23">
        <f t="shared" si="38"/>
        <v>0</v>
      </c>
      <c r="P50" s="24">
        <f t="shared" si="0"/>
        <v>0</v>
      </c>
    </row>
    <row r="51" spans="1:17" x14ac:dyDescent="0.25">
      <c r="A51" s="1">
        <f>Budget!A51</f>
        <v>0</v>
      </c>
      <c r="B51" s="88" t="str">
        <f>Budget!B51</f>
        <v>Post-doc</v>
      </c>
      <c r="C51" s="1" t="str">
        <f>Budget!C51</f>
        <v>Academic</v>
      </c>
      <c r="D51" s="46">
        <f>Budget!D51</f>
        <v>0</v>
      </c>
      <c r="E51" s="46">
        <f>Budget!E51</f>
        <v>0</v>
      </c>
      <c r="F51" s="42"/>
      <c r="G51" s="42"/>
      <c r="H51" s="42"/>
      <c r="I51" s="42"/>
      <c r="J51" s="42"/>
      <c r="K51" s="7">
        <f>IF(D51&gt;0,ROUND(($F51*$E51)/D51,0),0)</f>
        <v>0</v>
      </c>
      <c r="L51" s="7">
        <f>IF($D$51&gt;0,ROUND((G51*$E51*$B$5^(L$10-1))/$D$51,0),0)</f>
        <v>0</v>
      </c>
      <c r="M51" s="7">
        <f>IF($D$51&gt;0,ROUND((H51*$E51*$B$5^(M$10-1))/$D$51,0),0)</f>
        <v>0</v>
      </c>
      <c r="N51" s="7">
        <f>IF($D$51&gt;0,ROUND((I51*$E51*$B$5^(N$10-1))/$D$51,0),0)</f>
        <v>0</v>
      </c>
      <c r="O51" s="7">
        <f>IF($D$51&gt;0,ROUND((J51*$E51*$B$5^(O$10-1))/$D$51,0),0)</f>
        <v>0</v>
      </c>
      <c r="P51" s="8">
        <f t="shared" si="0"/>
        <v>0</v>
      </c>
    </row>
    <row r="52" spans="1:17" x14ac:dyDescent="0.25">
      <c r="A52" s="22">
        <f>Budget!A52</f>
        <v>0</v>
      </c>
      <c r="B52" s="89" t="str">
        <f>Budget!B52</f>
        <v>Grad Student</v>
      </c>
      <c r="C52" s="22" t="str">
        <f>Budget!C52</f>
        <v>Student</v>
      </c>
      <c r="D52" s="49">
        <f>Budget!D52</f>
        <v>0</v>
      </c>
      <c r="E52" s="49">
        <f>Budget!E52</f>
        <v>0</v>
      </c>
      <c r="F52" s="48"/>
      <c r="G52" s="48"/>
      <c r="H52" s="48"/>
      <c r="I52" s="48"/>
      <c r="J52" s="48"/>
      <c r="K52" s="23">
        <f t="shared" ref="K52:K54" si="39">IF(D52&gt;0,ROUND(($F52*$E52)/D52,0),0)</f>
        <v>0</v>
      </c>
      <c r="L52" s="23">
        <f>IF($D$52&gt;0,ROUND((G52*$E52*$B$5^(L$10-1))/$D$52,0),0)</f>
        <v>0</v>
      </c>
      <c r="M52" s="23">
        <f>IF($D$52&gt;0,ROUND((H52*$E52*$B$5^(M$10-1))/$D$52,0),0)</f>
        <v>0</v>
      </c>
      <c r="N52" s="23">
        <f>IF($D$52&gt;0,ROUND((I52*$E52*$B$5^(N$10-1))/$D$52,0),0)</f>
        <v>0</v>
      </c>
      <c r="O52" s="23">
        <f>IF($D$52&gt;0,ROUND((J52*$E52*$B$5^(O$10-1))/$D$52,0),0)</f>
        <v>0</v>
      </c>
      <c r="P52" s="24">
        <f t="shared" si="0"/>
        <v>0</v>
      </c>
    </row>
    <row r="53" spans="1:17" x14ac:dyDescent="0.25">
      <c r="A53" s="1">
        <f>Budget!A53</f>
        <v>0</v>
      </c>
      <c r="B53" s="88" t="str">
        <f>Budget!B53</f>
        <v>Grad Student</v>
      </c>
      <c r="C53" s="1" t="str">
        <f>Budget!C53</f>
        <v>Student</v>
      </c>
      <c r="D53" s="46">
        <f>Budget!D53</f>
        <v>0</v>
      </c>
      <c r="E53" s="46">
        <f>Budget!E53</f>
        <v>0</v>
      </c>
      <c r="F53" s="42"/>
      <c r="G53" s="42"/>
      <c r="H53" s="42"/>
      <c r="I53" s="42"/>
      <c r="J53" s="42"/>
      <c r="K53" s="7">
        <f t="shared" si="39"/>
        <v>0</v>
      </c>
      <c r="L53" s="7">
        <f>IF($D$53&gt;0,ROUND((G53*$E53*$B$5^(L$10-1))/$D$53,0),0)</f>
        <v>0</v>
      </c>
      <c r="M53" s="7">
        <f>IF($D$53&gt;0,ROUND((H53*$E53*$B$5^(M$10-1))/$D$53,0),0)</f>
        <v>0</v>
      </c>
      <c r="N53" s="7">
        <f>IF($D$53&gt;0,ROUND((I53*$E53*$B$5^(N$10-1))/$D$53,0),0)</f>
        <v>0</v>
      </c>
      <c r="O53" s="7">
        <f>IF($D$53&gt;0,ROUND((J53*$E53*$B$5^(O$10-1))/$D$53,0),0)</f>
        <v>0</v>
      </c>
      <c r="P53" s="8">
        <f t="shared" si="0"/>
        <v>0</v>
      </c>
    </row>
    <row r="54" spans="1:17" x14ac:dyDescent="0.25">
      <c r="A54" s="22">
        <f>Budget!A54</f>
        <v>0</v>
      </c>
      <c r="B54" s="89" t="str">
        <f>Budget!B54</f>
        <v>UG Student</v>
      </c>
      <c r="C54" s="22" t="str">
        <f>Budget!C54</f>
        <v>Student</v>
      </c>
      <c r="D54" s="49">
        <f>Budget!D54</f>
        <v>0</v>
      </c>
      <c r="E54" s="49">
        <f>Budget!E54</f>
        <v>0</v>
      </c>
      <c r="F54" s="48"/>
      <c r="G54" s="48"/>
      <c r="H54" s="48"/>
      <c r="I54" s="48"/>
      <c r="J54" s="48"/>
      <c r="K54" s="23">
        <f t="shared" si="39"/>
        <v>0</v>
      </c>
      <c r="L54" s="23">
        <f>IF($D$54&gt;0,ROUND((G54*$E54*$B$5^(L$10-1))/$D$54,0),0)</f>
        <v>0</v>
      </c>
      <c r="M54" s="23">
        <f>IF($D$54&gt;0,ROUND((H54*$E54*$B$5^(M$10-1))/$D$54,0),0)</f>
        <v>0</v>
      </c>
      <c r="N54" s="23">
        <f>IF($D$54&gt;0,ROUND((I54*$E54*$B$5^(N$10-1))/$D$54,0),0)</f>
        <v>0</v>
      </c>
      <c r="O54" s="23">
        <f>IF($D$54&gt;0,ROUND((J54*$E54*$B$5^(O$10-1))/$D$54,0),0)</f>
        <v>0</v>
      </c>
      <c r="P54" s="24">
        <f t="shared" si="0"/>
        <v>0</v>
      </c>
    </row>
    <row r="55" spans="1:17" x14ac:dyDescent="0.25">
      <c r="A55" s="1">
        <f>Budget!A55</f>
        <v>0</v>
      </c>
      <c r="B55" s="88" t="str">
        <f>Budget!B55</f>
        <v>UG Student</v>
      </c>
      <c r="C55" s="1" t="str">
        <f>Budget!C55</f>
        <v>Student</v>
      </c>
      <c r="D55" s="46">
        <f>Budget!D55</f>
        <v>0</v>
      </c>
      <c r="E55" s="46">
        <f>Budget!E55</f>
        <v>0</v>
      </c>
      <c r="F55" s="42"/>
      <c r="G55" s="42"/>
      <c r="H55" s="42"/>
      <c r="I55" s="42"/>
      <c r="J55" s="42"/>
      <c r="K55" s="7">
        <f>IF(D55&gt;0,ROUND(($F55*$E55)/D55,0),)</f>
        <v>0</v>
      </c>
      <c r="L55" s="7">
        <f>IF($D$55&gt;0,ROUND((G55*$E55*$B$5^(L$10-1))/$D$55,0),0)</f>
        <v>0</v>
      </c>
      <c r="M55" s="7">
        <f>IF($D$55&gt;0,ROUND((H55*$E55*$B$5^(M$10-1))/$D$55,0),0)</f>
        <v>0</v>
      </c>
      <c r="N55" s="7">
        <f>IF($D$55&gt;0,ROUND((I55*$E55*$B$5^(N$10-1))/$D$55,0),0)</f>
        <v>0</v>
      </c>
      <c r="O55" s="7">
        <f>IF($D$55&gt;0,ROUND((J55*$E55*$B$5^(O$10-1))/$D$55,0),0)</f>
        <v>0</v>
      </c>
      <c r="P55" s="8">
        <f t="shared" si="0"/>
        <v>0</v>
      </c>
      <c r="Q55" s="51" t="s">
        <v>114</v>
      </c>
    </row>
    <row r="56" spans="1:17" s="5" customFormat="1" x14ac:dyDescent="0.25">
      <c r="A56" s="35" t="s">
        <v>12</v>
      </c>
      <c r="B56" s="90"/>
      <c r="C56" s="35"/>
      <c r="D56" s="35"/>
      <c r="E56" s="35"/>
      <c r="F56" s="35"/>
      <c r="G56" s="35"/>
      <c r="H56" s="35"/>
      <c r="I56" s="35"/>
      <c r="J56" s="35"/>
      <c r="K56" s="36">
        <f t="shared" ref="K56:P56" si="40">SUM(K11:K55)</f>
        <v>0</v>
      </c>
      <c r="L56" s="36">
        <f t="shared" si="40"/>
        <v>0</v>
      </c>
      <c r="M56" s="36">
        <f t="shared" si="40"/>
        <v>0</v>
      </c>
      <c r="N56" s="36">
        <f t="shared" si="40"/>
        <v>0</v>
      </c>
      <c r="O56" s="36">
        <f t="shared" si="40"/>
        <v>0</v>
      </c>
      <c r="P56" s="37">
        <f t="shared" si="40"/>
        <v>0</v>
      </c>
      <c r="Q56" s="50">
        <f>SUM(K56:O56)</f>
        <v>0</v>
      </c>
    </row>
    <row r="57" spans="1:17" x14ac:dyDescent="0.25">
      <c r="B57" s="88"/>
    </row>
    <row r="58" spans="1:17" x14ac:dyDescent="0.25">
      <c r="A58" s="5" t="s">
        <v>17</v>
      </c>
      <c r="B58" s="88"/>
      <c r="K58" s="3" t="s">
        <v>71</v>
      </c>
      <c r="L58" s="3" t="s">
        <v>72</v>
      </c>
      <c r="M58" s="3" t="s">
        <v>73</v>
      </c>
      <c r="N58" s="3" t="s">
        <v>74</v>
      </c>
      <c r="O58" s="3" t="s">
        <v>75</v>
      </c>
      <c r="P58" s="19" t="s">
        <v>76</v>
      </c>
    </row>
    <row r="59" spans="1:17" x14ac:dyDescent="0.25">
      <c r="A59" s="111">
        <f>A11</f>
        <v>0</v>
      </c>
      <c r="B59" s="112" t="str">
        <f>B11</f>
        <v>PI</v>
      </c>
      <c r="C59" s="1" t="str">
        <f>C11</f>
        <v>Academic</v>
      </c>
      <c r="D59" s="113"/>
      <c r="E59" s="113"/>
      <c r="K59" s="3">
        <f t="shared" ref="K59:O74" si="41">ROUND(IF($C59="Academic",K11*$E$5,IF($C59="Summer",K11*$E$6,IF($C59="Staff",K11*$G$5,IF($C59="Student",K11*$G$6,0)))),0)</f>
        <v>0</v>
      </c>
      <c r="L59" s="3">
        <f t="shared" si="41"/>
        <v>0</v>
      </c>
      <c r="M59" s="3">
        <f t="shared" si="41"/>
        <v>0</v>
      </c>
      <c r="N59" s="3">
        <f t="shared" si="41"/>
        <v>0</v>
      </c>
      <c r="O59" s="3">
        <f t="shared" si="41"/>
        <v>0</v>
      </c>
      <c r="P59" s="19">
        <f>SUM(K59:O59)</f>
        <v>0</v>
      </c>
    </row>
    <row r="60" spans="1:17" x14ac:dyDescent="0.25">
      <c r="A60" s="111"/>
      <c r="B60" s="112"/>
      <c r="C60" s="1" t="str">
        <f t="shared" ref="C60:C98" si="42">C12</f>
        <v>Summer</v>
      </c>
      <c r="D60" s="113"/>
      <c r="E60" s="113"/>
      <c r="K60" s="3">
        <f t="shared" si="41"/>
        <v>0</v>
      </c>
      <c r="L60" s="3">
        <f t="shared" si="41"/>
        <v>0</v>
      </c>
      <c r="M60" s="3">
        <f t="shared" si="41"/>
        <v>0</v>
      </c>
      <c r="N60" s="3">
        <f t="shared" si="41"/>
        <v>0</v>
      </c>
      <c r="O60" s="3">
        <f t="shared" si="41"/>
        <v>0</v>
      </c>
      <c r="P60" s="19">
        <f t="shared" ref="P60:P103" si="43">SUM(K60:O60)</f>
        <v>0</v>
      </c>
    </row>
    <row r="61" spans="1:17" x14ac:dyDescent="0.25">
      <c r="A61" s="117">
        <f t="shared" ref="A61:B61" si="44">A13</f>
        <v>0</v>
      </c>
      <c r="B61" s="116" t="str">
        <f t="shared" si="44"/>
        <v>Co-PI 1</v>
      </c>
      <c r="C61" s="22" t="str">
        <f t="shared" si="42"/>
        <v>Academic</v>
      </c>
      <c r="D61" s="114"/>
      <c r="E61" s="114"/>
      <c r="F61" s="22"/>
      <c r="G61" s="22"/>
      <c r="H61" s="22"/>
      <c r="I61" s="22"/>
      <c r="J61" s="22"/>
      <c r="K61" s="52">
        <f t="shared" si="41"/>
        <v>0</v>
      </c>
      <c r="L61" s="52">
        <f t="shared" si="41"/>
        <v>0</v>
      </c>
      <c r="M61" s="52">
        <f t="shared" si="41"/>
        <v>0</v>
      </c>
      <c r="N61" s="52">
        <f t="shared" si="41"/>
        <v>0</v>
      </c>
      <c r="O61" s="52">
        <f t="shared" si="41"/>
        <v>0</v>
      </c>
      <c r="P61" s="53">
        <f t="shared" si="43"/>
        <v>0</v>
      </c>
    </row>
    <row r="62" spans="1:17" x14ac:dyDescent="0.25">
      <c r="A62" s="117"/>
      <c r="B62" s="116"/>
      <c r="C62" s="22" t="str">
        <f t="shared" si="42"/>
        <v>Summer</v>
      </c>
      <c r="D62" s="114"/>
      <c r="E62" s="114"/>
      <c r="F62" s="22"/>
      <c r="G62" s="22"/>
      <c r="H62" s="22"/>
      <c r="I62" s="22"/>
      <c r="J62" s="22"/>
      <c r="K62" s="52">
        <f t="shared" si="41"/>
        <v>0</v>
      </c>
      <c r="L62" s="52">
        <f t="shared" si="41"/>
        <v>0</v>
      </c>
      <c r="M62" s="52">
        <f t="shared" si="41"/>
        <v>0</v>
      </c>
      <c r="N62" s="52">
        <f t="shared" si="41"/>
        <v>0</v>
      </c>
      <c r="O62" s="52">
        <f t="shared" si="41"/>
        <v>0</v>
      </c>
      <c r="P62" s="53">
        <f t="shared" si="43"/>
        <v>0</v>
      </c>
    </row>
    <row r="63" spans="1:17" x14ac:dyDescent="0.25">
      <c r="A63" s="111">
        <f t="shared" ref="A63:B63" si="45">A15</f>
        <v>0</v>
      </c>
      <c r="B63" s="112" t="str">
        <f t="shared" si="45"/>
        <v>Co-PI 2</v>
      </c>
      <c r="C63" s="1" t="str">
        <f t="shared" si="42"/>
        <v>Academic</v>
      </c>
      <c r="D63" s="113"/>
      <c r="E63" s="113"/>
      <c r="K63" s="3">
        <f t="shared" si="41"/>
        <v>0</v>
      </c>
      <c r="L63" s="3">
        <f t="shared" si="41"/>
        <v>0</v>
      </c>
      <c r="M63" s="3">
        <f t="shared" si="41"/>
        <v>0</v>
      </c>
      <c r="N63" s="3">
        <f t="shared" si="41"/>
        <v>0</v>
      </c>
      <c r="O63" s="3">
        <f t="shared" si="41"/>
        <v>0</v>
      </c>
      <c r="P63" s="19">
        <f t="shared" si="43"/>
        <v>0</v>
      </c>
    </row>
    <row r="64" spans="1:17" x14ac:dyDescent="0.25">
      <c r="A64" s="111"/>
      <c r="B64" s="112"/>
      <c r="C64" s="1" t="str">
        <f t="shared" si="42"/>
        <v>Summer</v>
      </c>
      <c r="D64" s="113"/>
      <c r="E64" s="113"/>
      <c r="K64" s="3">
        <f t="shared" si="41"/>
        <v>0</v>
      </c>
      <c r="L64" s="3">
        <f t="shared" si="41"/>
        <v>0</v>
      </c>
      <c r="M64" s="3">
        <f t="shared" si="41"/>
        <v>0</v>
      </c>
      <c r="N64" s="3">
        <f t="shared" si="41"/>
        <v>0</v>
      </c>
      <c r="O64" s="3">
        <f t="shared" si="41"/>
        <v>0</v>
      </c>
      <c r="P64" s="19">
        <f t="shared" si="43"/>
        <v>0</v>
      </c>
    </row>
    <row r="65" spans="1:16" x14ac:dyDescent="0.25">
      <c r="A65" s="117">
        <f t="shared" ref="A65:B65" si="46">A17</f>
        <v>0</v>
      </c>
      <c r="B65" s="116" t="str">
        <f t="shared" si="46"/>
        <v>Co-PI 3</v>
      </c>
      <c r="C65" s="22" t="str">
        <f t="shared" si="42"/>
        <v>Academic</v>
      </c>
      <c r="D65" s="114"/>
      <c r="E65" s="114"/>
      <c r="F65" s="22"/>
      <c r="G65" s="22"/>
      <c r="H65" s="22"/>
      <c r="I65" s="22"/>
      <c r="J65" s="22"/>
      <c r="K65" s="52">
        <f t="shared" si="41"/>
        <v>0</v>
      </c>
      <c r="L65" s="52">
        <f t="shared" si="41"/>
        <v>0</v>
      </c>
      <c r="M65" s="52">
        <f t="shared" si="41"/>
        <v>0</v>
      </c>
      <c r="N65" s="52">
        <f t="shared" si="41"/>
        <v>0</v>
      </c>
      <c r="O65" s="52">
        <f t="shared" si="41"/>
        <v>0</v>
      </c>
      <c r="P65" s="53">
        <f t="shared" si="43"/>
        <v>0</v>
      </c>
    </row>
    <row r="66" spans="1:16" x14ac:dyDescent="0.25">
      <c r="A66" s="117"/>
      <c r="B66" s="116"/>
      <c r="C66" s="22" t="str">
        <f t="shared" si="42"/>
        <v>Summer</v>
      </c>
      <c r="D66" s="114"/>
      <c r="E66" s="114"/>
      <c r="F66" s="22"/>
      <c r="G66" s="22"/>
      <c r="H66" s="22"/>
      <c r="I66" s="22"/>
      <c r="J66" s="22"/>
      <c r="K66" s="52">
        <f t="shared" si="41"/>
        <v>0</v>
      </c>
      <c r="L66" s="52">
        <f t="shared" si="41"/>
        <v>0</v>
      </c>
      <c r="M66" s="52">
        <f t="shared" si="41"/>
        <v>0</v>
      </c>
      <c r="N66" s="52">
        <f t="shared" si="41"/>
        <v>0</v>
      </c>
      <c r="O66" s="52">
        <f t="shared" si="41"/>
        <v>0</v>
      </c>
      <c r="P66" s="53">
        <f t="shared" si="43"/>
        <v>0</v>
      </c>
    </row>
    <row r="67" spans="1:16" x14ac:dyDescent="0.25">
      <c r="A67" s="111">
        <f t="shared" ref="A67:B67" si="47">A19</f>
        <v>0</v>
      </c>
      <c r="B67" s="112" t="str">
        <f t="shared" si="47"/>
        <v>Co-PI 4</v>
      </c>
      <c r="C67" s="1" t="str">
        <f t="shared" si="42"/>
        <v>Academic</v>
      </c>
      <c r="D67" s="113"/>
      <c r="E67" s="113"/>
      <c r="K67" s="3">
        <f t="shared" si="41"/>
        <v>0</v>
      </c>
      <c r="L67" s="3">
        <f t="shared" si="41"/>
        <v>0</v>
      </c>
      <c r="M67" s="3">
        <f t="shared" si="41"/>
        <v>0</v>
      </c>
      <c r="N67" s="3">
        <f t="shared" si="41"/>
        <v>0</v>
      </c>
      <c r="O67" s="3">
        <f t="shared" si="41"/>
        <v>0</v>
      </c>
      <c r="P67" s="19">
        <f t="shared" si="43"/>
        <v>0</v>
      </c>
    </row>
    <row r="68" spans="1:16" x14ac:dyDescent="0.25">
      <c r="A68" s="111"/>
      <c r="B68" s="112"/>
      <c r="C68" s="1" t="str">
        <f t="shared" si="42"/>
        <v>Summer</v>
      </c>
      <c r="D68" s="113"/>
      <c r="E68" s="113"/>
      <c r="K68" s="3">
        <f t="shared" si="41"/>
        <v>0</v>
      </c>
      <c r="L68" s="3">
        <f t="shared" si="41"/>
        <v>0</v>
      </c>
      <c r="M68" s="3">
        <f t="shared" si="41"/>
        <v>0</v>
      </c>
      <c r="N68" s="3">
        <f t="shared" si="41"/>
        <v>0</v>
      </c>
      <c r="O68" s="3">
        <f t="shared" si="41"/>
        <v>0</v>
      </c>
      <c r="P68" s="19">
        <f t="shared" si="43"/>
        <v>0</v>
      </c>
    </row>
    <row r="69" spans="1:16" x14ac:dyDescent="0.25">
      <c r="A69" s="117">
        <f t="shared" ref="A69:B69" si="48">A21</f>
        <v>0</v>
      </c>
      <c r="B69" s="116" t="str">
        <f t="shared" si="48"/>
        <v>Senior / Key Person 1</v>
      </c>
      <c r="C69" s="22" t="str">
        <f t="shared" si="42"/>
        <v>Academic</v>
      </c>
      <c r="D69" s="114"/>
      <c r="E69" s="114"/>
      <c r="F69" s="22"/>
      <c r="G69" s="22"/>
      <c r="H69" s="22"/>
      <c r="I69" s="22"/>
      <c r="J69" s="22"/>
      <c r="K69" s="52">
        <f t="shared" si="41"/>
        <v>0</v>
      </c>
      <c r="L69" s="52">
        <f t="shared" si="41"/>
        <v>0</v>
      </c>
      <c r="M69" s="52">
        <f t="shared" si="41"/>
        <v>0</v>
      </c>
      <c r="N69" s="52">
        <f t="shared" si="41"/>
        <v>0</v>
      </c>
      <c r="O69" s="52">
        <f t="shared" si="41"/>
        <v>0</v>
      </c>
      <c r="P69" s="53">
        <f t="shared" si="43"/>
        <v>0</v>
      </c>
    </row>
    <row r="70" spans="1:16" x14ac:dyDescent="0.25">
      <c r="A70" s="117"/>
      <c r="B70" s="116"/>
      <c r="C70" s="22" t="str">
        <f t="shared" si="42"/>
        <v>Summer</v>
      </c>
      <c r="D70" s="114"/>
      <c r="E70" s="114"/>
      <c r="F70" s="22"/>
      <c r="G70" s="22"/>
      <c r="H70" s="22"/>
      <c r="I70" s="22"/>
      <c r="J70" s="22"/>
      <c r="K70" s="52">
        <f t="shared" si="41"/>
        <v>0</v>
      </c>
      <c r="L70" s="52">
        <f t="shared" si="41"/>
        <v>0</v>
      </c>
      <c r="M70" s="52">
        <f t="shared" si="41"/>
        <v>0</v>
      </c>
      <c r="N70" s="52">
        <f t="shared" si="41"/>
        <v>0</v>
      </c>
      <c r="O70" s="52">
        <f t="shared" si="41"/>
        <v>0</v>
      </c>
      <c r="P70" s="53">
        <f t="shared" si="43"/>
        <v>0</v>
      </c>
    </row>
    <row r="71" spans="1:16" x14ac:dyDescent="0.25">
      <c r="A71" s="111">
        <f t="shared" ref="A71:B71" si="49">A23</f>
        <v>0</v>
      </c>
      <c r="B71" s="112" t="str">
        <f t="shared" si="49"/>
        <v>Senior / Key Person 2</v>
      </c>
      <c r="C71" s="1" t="str">
        <f t="shared" si="42"/>
        <v>Academic</v>
      </c>
      <c r="D71" s="113"/>
      <c r="E71" s="113"/>
      <c r="K71" s="3">
        <f t="shared" si="41"/>
        <v>0</v>
      </c>
      <c r="L71" s="3">
        <f t="shared" si="41"/>
        <v>0</v>
      </c>
      <c r="M71" s="3">
        <f t="shared" si="41"/>
        <v>0</v>
      </c>
      <c r="N71" s="3">
        <f t="shared" si="41"/>
        <v>0</v>
      </c>
      <c r="O71" s="3">
        <f t="shared" si="41"/>
        <v>0</v>
      </c>
      <c r="P71" s="19">
        <f t="shared" si="43"/>
        <v>0</v>
      </c>
    </row>
    <row r="72" spans="1:16" x14ac:dyDescent="0.25">
      <c r="A72" s="111"/>
      <c r="B72" s="112"/>
      <c r="C72" s="1" t="str">
        <f t="shared" si="42"/>
        <v>Summer</v>
      </c>
      <c r="D72" s="113"/>
      <c r="E72" s="113"/>
      <c r="K72" s="3">
        <f t="shared" si="41"/>
        <v>0</v>
      </c>
      <c r="L72" s="3">
        <f t="shared" si="41"/>
        <v>0</v>
      </c>
      <c r="M72" s="3">
        <f t="shared" si="41"/>
        <v>0</v>
      </c>
      <c r="N72" s="3">
        <f t="shared" si="41"/>
        <v>0</v>
      </c>
      <c r="O72" s="3">
        <f t="shared" si="41"/>
        <v>0</v>
      </c>
      <c r="P72" s="19">
        <f t="shared" si="43"/>
        <v>0</v>
      </c>
    </row>
    <row r="73" spans="1:16" x14ac:dyDescent="0.25">
      <c r="A73" s="117">
        <f t="shared" ref="A73:B73" si="50">A25</f>
        <v>0</v>
      </c>
      <c r="B73" s="116" t="str">
        <f t="shared" si="50"/>
        <v>Senior / Key Person 3</v>
      </c>
      <c r="C73" s="22" t="str">
        <f t="shared" si="42"/>
        <v>Academic</v>
      </c>
      <c r="D73" s="114"/>
      <c r="E73" s="114"/>
      <c r="F73" s="22"/>
      <c r="G73" s="22"/>
      <c r="H73" s="22"/>
      <c r="I73" s="22"/>
      <c r="J73" s="22"/>
      <c r="K73" s="52">
        <f t="shared" si="41"/>
        <v>0</v>
      </c>
      <c r="L73" s="52">
        <f t="shared" si="41"/>
        <v>0</v>
      </c>
      <c r="M73" s="52">
        <f t="shared" si="41"/>
        <v>0</v>
      </c>
      <c r="N73" s="52">
        <f t="shared" si="41"/>
        <v>0</v>
      </c>
      <c r="O73" s="52">
        <f t="shared" si="41"/>
        <v>0</v>
      </c>
      <c r="P73" s="53">
        <f t="shared" si="43"/>
        <v>0</v>
      </c>
    </row>
    <row r="74" spans="1:16" x14ac:dyDescent="0.25">
      <c r="A74" s="117"/>
      <c r="B74" s="116"/>
      <c r="C74" s="22" t="str">
        <f t="shared" si="42"/>
        <v>Summer</v>
      </c>
      <c r="D74" s="114"/>
      <c r="E74" s="114"/>
      <c r="F74" s="22"/>
      <c r="G74" s="22"/>
      <c r="H74" s="22"/>
      <c r="I74" s="22"/>
      <c r="J74" s="22"/>
      <c r="K74" s="52">
        <f t="shared" si="41"/>
        <v>0</v>
      </c>
      <c r="L74" s="52">
        <f t="shared" si="41"/>
        <v>0</v>
      </c>
      <c r="M74" s="52">
        <f t="shared" si="41"/>
        <v>0</v>
      </c>
      <c r="N74" s="52">
        <f t="shared" si="41"/>
        <v>0</v>
      </c>
      <c r="O74" s="52">
        <f t="shared" si="41"/>
        <v>0</v>
      </c>
      <c r="P74" s="53">
        <f t="shared" si="43"/>
        <v>0</v>
      </c>
    </row>
    <row r="75" spans="1:16" x14ac:dyDescent="0.25">
      <c r="A75" s="111">
        <f t="shared" ref="A75:B75" si="51">A27</f>
        <v>0</v>
      </c>
      <c r="B75" s="112" t="str">
        <f t="shared" si="51"/>
        <v>Senior / Key Person 4</v>
      </c>
      <c r="C75" s="1" t="str">
        <f t="shared" si="42"/>
        <v>Academic</v>
      </c>
      <c r="D75" s="113"/>
      <c r="E75" s="113"/>
      <c r="K75" s="3">
        <f t="shared" ref="K75:O90" si="52">ROUND(IF($C75="Academic",K27*$E$5,IF($C75="Summer",K27*$E$6,IF($C75="Staff",K27*$G$5,IF($C75="Student",K27*$G$6,0)))),0)</f>
        <v>0</v>
      </c>
      <c r="L75" s="3">
        <f t="shared" si="52"/>
        <v>0</v>
      </c>
      <c r="M75" s="3">
        <f t="shared" si="52"/>
        <v>0</v>
      </c>
      <c r="N75" s="3">
        <f t="shared" si="52"/>
        <v>0</v>
      </c>
      <c r="O75" s="3">
        <f t="shared" si="52"/>
        <v>0</v>
      </c>
      <c r="P75" s="19">
        <f t="shared" si="43"/>
        <v>0</v>
      </c>
    </row>
    <row r="76" spans="1:16" x14ac:dyDescent="0.25">
      <c r="A76" s="111"/>
      <c r="B76" s="112"/>
      <c r="C76" s="1" t="str">
        <f t="shared" si="42"/>
        <v>Summer</v>
      </c>
      <c r="D76" s="113"/>
      <c r="E76" s="113"/>
      <c r="K76" s="3">
        <f t="shared" si="52"/>
        <v>0</v>
      </c>
      <c r="L76" s="3">
        <f t="shared" si="52"/>
        <v>0</v>
      </c>
      <c r="M76" s="3">
        <f t="shared" si="52"/>
        <v>0</v>
      </c>
      <c r="N76" s="3">
        <f t="shared" si="52"/>
        <v>0</v>
      </c>
      <c r="O76" s="3">
        <f t="shared" si="52"/>
        <v>0</v>
      </c>
      <c r="P76" s="19">
        <f t="shared" si="43"/>
        <v>0</v>
      </c>
    </row>
    <row r="77" spans="1:16" x14ac:dyDescent="0.25">
      <c r="A77" s="117">
        <f t="shared" ref="A77:B77" si="53">A29</f>
        <v>0</v>
      </c>
      <c r="B77" s="116" t="str">
        <f t="shared" si="53"/>
        <v>Senior / Key Person 5</v>
      </c>
      <c r="C77" s="22" t="str">
        <f t="shared" si="42"/>
        <v>Academic</v>
      </c>
      <c r="D77" s="114"/>
      <c r="E77" s="114"/>
      <c r="F77" s="22"/>
      <c r="G77" s="22"/>
      <c r="H77" s="22"/>
      <c r="I77" s="22"/>
      <c r="J77" s="22"/>
      <c r="K77" s="52">
        <f t="shared" si="52"/>
        <v>0</v>
      </c>
      <c r="L77" s="52">
        <f t="shared" si="52"/>
        <v>0</v>
      </c>
      <c r="M77" s="52">
        <f t="shared" si="52"/>
        <v>0</v>
      </c>
      <c r="N77" s="52">
        <f t="shared" si="52"/>
        <v>0</v>
      </c>
      <c r="O77" s="52">
        <f t="shared" si="52"/>
        <v>0</v>
      </c>
      <c r="P77" s="53">
        <f t="shared" si="43"/>
        <v>0</v>
      </c>
    </row>
    <row r="78" spans="1:16" x14ac:dyDescent="0.25">
      <c r="A78" s="117"/>
      <c r="B78" s="116"/>
      <c r="C78" s="22" t="str">
        <f t="shared" si="42"/>
        <v>Summer</v>
      </c>
      <c r="D78" s="114"/>
      <c r="E78" s="114"/>
      <c r="F78" s="22"/>
      <c r="G78" s="22"/>
      <c r="H78" s="22"/>
      <c r="I78" s="22"/>
      <c r="J78" s="22"/>
      <c r="K78" s="52">
        <f t="shared" si="52"/>
        <v>0</v>
      </c>
      <c r="L78" s="52">
        <f t="shared" si="52"/>
        <v>0</v>
      </c>
      <c r="M78" s="52">
        <f t="shared" si="52"/>
        <v>0</v>
      </c>
      <c r="N78" s="52">
        <f t="shared" si="52"/>
        <v>0</v>
      </c>
      <c r="O78" s="52">
        <f t="shared" si="52"/>
        <v>0</v>
      </c>
      <c r="P78" s="53">
        <f t="shared" si="43"/>
        <v>0</v>
      </c>
    </row>
    <row r="79" spans="1:16" x14ac:dyDescent="0.25">
      <c r="A79" s="111">
        <f t="shared" ref="A79:B79" si="54">A31</f>
        <v>0</v>
      </c>
      <c r="B79" s="112" t="str">
        <f t="shared" si="54"/>
        <v>Senior / Key Person 6</v>
      </c>
      <c r="C79" s="1" t="str">
        <f t="shared" si="42"/>
        <v>Academic</v>
      </c>
      <c r="D79" s="113"/>
      <c r="E79" s="113"/>
      <c r="K79" s="3">
        <f t="shared" si="52"/>
        <v>0</v>
      </c>
      <c r="L79" s="3">
        <f t="shared" si="52"/>
        <v>0</v>
      </c>
      <c r="M79" s="3">
        <f t="shared" si="52"/>
        <v>0</v>
      </c>
      <c r="N79" s="3">
        <f t="shared" si="52"/>
        <v>0</v>
      </c>
      <c r="O79" s="3">
        <f t="shared" si="52"/>
        <v>0</v>
      </c>
      <c r="P79" s="19">
        <f t="shared" si="43"/>
        <v>0</v>
      </c>
    </row>
    <row r="80" spans="1:16" x14ac:dyDescent="0.25">
      <c r="A80" s="111"/>
      <c r="B80" s="112"/>
      <c r="C80" s="1" t="str">
        <f t="shared" si="42"/>
        <v>Summer</v>
      </c>
      <c r="D80" s="113"/>
      <c r="E80" s="113"/>
      <c r="K80" s="3">
        <f t="shared" si="52"/>
        <v>0</v>
      </c>
      <c r="L80" s="3">
        <f t="shared" si="52"/>
        <v>0</v>
      </c>
      <c r="M80" s="3">
        <f t="shared" si="52"/>
        <v>0</v>
      </c>
      <c r="N80" s="3">
        <f t="shared" si="52"/>
        <v>0</v>
      </c>
      <c r="O80" s="3">
        <f t="shared" si="52"/>
        <v>0</v>
      </c>
      <c r="P80" s="19">
        <f t="shared" si="43"/>
        <v>0</v>
      </c>
    </row>
    <row r="81" spans="1:16" x14ac:dyDescent="0.25">
      <c r="A81" s="117">
        <f t="shared" ref="A81:B81" si="55">A33</f>
        <v>0</v>
      </c>
      <c r="B81" s="116" t="str">
        <f t="shared" si="55"/>
        <v>Senior / Key Person 7</v>
      </c>
      <c r="C81" s="22" t="str">
        <f t="shared" si="42"/>
        <v>Academic</v>
      </c>
      <c r="D81" s="114"/>
      <c r="E81" s="114"/>
      <c r="F81" s="22"/>
      <c r="G81" s="22"/>
      <c r="H81" s="22"/>
      <c r="I81" s="22"/>
      <c r="J81" s="22"/>
      <c r="K81" s="52">
        <f t="shared" si="52"/>
        <v>0</v>
      </c>
      <c r="L81" s="52">
        <f t="shared" si="52"/>
        <v>0</v>
      </c>
      <c r="M81" s="52">
        <f t="shared" si="52"/>
        <v>0</v>
      </c>
      <c r="N81" s="52">
        <f t="shared" si="52"/>
        <v>0</v>
      </c>
      <c r="O81" s="52">
        <f t="shared" si="52"/>
        <v>0</v>
      </c>
      <c r="P81" s="53">
        <f t="shared" si="43"/>
        <v>0</v>
      </c>
    </row>
    <row r="82" spans="1:16" x14ac:dyDescent="0.25">
      <c r="A82" s="117"/>
      <c r="B82" s="116"/>
      <c r="C82" s="22" t="str">
        <f t="shared" si="42"/>
        <v>Summer</v>
      </c>
      <c r="D82" s="114"/>
      <c r="E82" s="114"/>
      <c r="F82" s="22"/>
      <c r="G82" s="22"/>
      <c r="H82" s="22"/>
      <c r="I82" s="22"/>
      <c r="J82" s="22"/>
      <c r="K82" s="52">
        <f t="shared" si="52"/>
        <v>0</v>
      </c>
      <c r="L82" s="52">
        <f t="shared" si="52"/>
        <v>0</v>
      </c>
      <c r="M82" s="52">
        <f t="shared" si="52"/>
        <v>0</v>
      </c>
      <c r="N82" s="52">
        <f t="shared" si="52"/>
        <v>0</v>
      </c>
      <c r="O82" s="52">
        <f t="shared" si="52"/>
        <v>0</v>
      </c>
      <c r="P82" s="53">
        <f t="shared" si="43"/>
        <v>0</v>
      </c>
    </row>
    <row r="83" spans="1:16" x14ac:dyDescent="0.25">
      <c r="A83" s="111">
        <f t="shared" ref="A83:B83" si="56">A35</f>
        <v>0</v>
      </c>
      <c r="B83" s="112" t="str">
        <f t="shared" si="56"/>
        <v>Senior / Key Person 8</v>
      </c>
      <c r="C83" s="1" t="str">
        <f t="shared" si="42"/>
        <v>Academic</v>
      </c>
      <c r="D83" s="113"/>
      <c r="E83" s="113"/>
      <c r="K83" s="3">
        <f t="shared" si="52"/>
        <v>0</v>
      </c>
      <c r="L83" s="3">
        <f t="shared" si="52"/>
        <v>0</v>
      </c>
      <c r="M83" s="3">
        <f t="shared" si="52"/>
        <v>0</v>
      </c>
      <c r="N83" s="3">
        <f t="shared" si="52"/>
        <v>0</v>
      </c>
      <c r="O83" s="3">
        <f t="shared" si="52"/>
        <v>0</v>
      </c>
      <c r="P83" s="19">
        <f t="shared" si="43"/>
        <v>0</v>
      </c>
    </row>
    <row r="84" spans="1:16" x14ac:dyDescent="0.25">
      <c r="A84" s="111"/>
      <c r="B84" s="112"/>
      <c r="C84" s="1" t="str">
        <f t="shared" si="42"/>
        <v>Summer</v>
      </c>
      <c r="D84" s="113"/>
      <c r="E84" s="113"/>
      <c r="K84" s="3">
        <f t="shared" si="52"/>
        <v>0</v>
      </c>
      <c r="L84" s="3">
        <f t="shared" si="52"/>
        <v>0</v>
      </c>
      <c r="M84" s="3">
        <f t="shared" si="52"/>
        <v>0</v>
      </c>
      <c r="N84" s="3">
        <f t="shared" si="52"/>
        <v>0</v>
      </c>
      <c r="O84" s="3">
        <f t="shared" si="52"/>
        <v>0</v>
      </c>
      <c r="P84" s="19">
        <f t="shared" si="43"/>
        <v>0</v>
      </c>
    </row>
    <row r="85" spans="1:16" x14ac:dyDescent="0.25">
      <c r="A85" s="117">
        <f t="shared" ref="A85:B85" si="57">A37</f>
        <v>0</v>
      </c>
      <c r="B85" s="116" t="str">
        <f t="shared" si="57"/>
        <v>Senior / Key Person 9</v>
      </c>
      <c r="C85" s="22" t="str">
        <f t="shared" si="42"/>
        <v>Academic</v>
      </c>
      <c r="D85" s="114"/>
      <c r="E85" s="114"/>
      <c r="F85" s="22"/>
      <c r="G85" s="22"/>
      <c r="H85" s="22"/>
      <c r="I85" s="22"/>
      <c r="J85" s="22"/>
      <c r="K85" s="52">
        <f t="shared" si="52"/>
        <v>0</v>
      </c>
      <c r="L85" s="52">
        <f t="shared" si="52"/>
        <v>0</v>
      </c>
      <c r="M85" s="52">
        <f t="shared" si="52"/>
        <v>0</v>
      </c>
      <c r="N85" s="52">
        <f t="shared" si="52"/>
        <v>0</v>
      </c>
      <c r="O85" s="52">
        <f t="shared" si="52"/>
        <v>0</v>
      </c>
      <c r="P85" s="53">
        <f t="shared" si="43"/>
        <v>0</v>
      </c>
    </row>
    <row r="86" spans="1:16" x14ac:dyDescent="0.25">
      <c r="A86" s="117"/>
      <c r="B86" s="116"/>
      <c r="C86" s="22" t="str">
        <f t="shared" si="42"/>
        <v>Summer</v>
      </c>
      <c r="D86" s="114"/>
      <c r="E86" s="114"/>
      <c r="F86" s="22"/>
      <c r="G86" s="22"/>
      <c r="H86" s="22"/>
      <c r="I86" s="22"/>
      <c r="J86" s="22"/>
      <c r="K86" s="52">
        <f t="shared" si="52"/>
        <v>0</v>
      </c>
      <c r="L86" s="52">
        <f t="shared" si="52"/>
        <v>0</v>
      </c>
      <c r="M86" s="52">
        <f t="shared" si="52"/>
        <v>0</v>
      </c>
      <c r="N86" s="52">
        <f t="shared" si="52"/>
        <v>0</v>
      </c>
      <c r="O86" s="52">
        <f t="shared" si="52"/>
        <v>0</v>
      </c>
      <c r="P86" s="53">
        <f t="shared" si="43"/>
        <v>0</v>
      </c>
    </row>
    <row r="87" spans="1:16" x14ac:dyDescent="0.25">
      <c r="A87" s="111">
        <f t="shared" ref="A87:B87" si="58">A39</f>
        <v>0</v>
      </c>
      <c r="B87" s="112" t="str">
        <f t="shared" si="58"/>
        <v>Senior / Key Person 10</v>
      </c>
      <c r="C87" s="1" t="str">
        <f t="shared" si="42"/>
        <v>Academic</v>
      </c>
      <c r="D87" s="113"/>
      <c r="E87" s="113"/>
      <c r="K87" s="3">
        <f t="shared" si="52"/>
        <v>0</v>
      </c>
      <c r="L87" s="3">
        <f t="shared" si="52"/>
        <v>0</v>
      </c>
      <c r="M87" s="3">
        <f t="shared" si="52"/>
        <v>0</v>
      </c>
      <c r="N87" s="3">
        <f t="shared" si="52"/>
        <v>0</v>
      </c>
      <c r="O87" s="3">
        <f t="shared" si="52"/>
        <v>0</v>
      </c>
      <c r="P87" s="19">
        <f t="shared" si="43"/>
        <v>0</v>
      </c>
    </row>
    <row r="88" spans="1:16" x14ac:dyDescent="0.25">
      <c r="A88" s="111"/>
      <c r="B88" s="112"/>
      <c r="C88" s="1" t="str">
        <f t="shared" si="42"/>
        <v>Summer</v>
      </c>
      <c r="D88" s="113"/>
      <c r="E88" s="113"/>
      <c r="K88" s="3">
        <f t="shared" si="52"/>
        <v>0</v>
      </c>
      <c r="L88" s="3">
        <f t="shared" si="52"/>
        <v>0</v>
      </c>
      <c r="M88" s="3">
        <f t="shared" si="52"/>
        <v>0</v>
      </c>
      <c r="N88" s="3">
        <f t="shared" si="52"/>
        <v>0</v>
      </c>
      <c r="O88" s="3">
        <f t="shared" si="52"/>
        <v>0</v>
      </c>
      <c r="P88" s="19">
        <f t="shared" si="43"/>
        <v>0</v>
      </c>
    </row>
    <row r="89" spans="1:16" x14ac:dyDescent="0.25">
      <c r="A89" s="117">
        <f t="shared" ref="A89:B89" si="59">A41</f>
        <v>0</v>
      </c>
      <c r="B89" s="116" t="str">
        <f t="shared" si="59"/>
        <v>Senior / Key Person 11</v>
      </c>
      <c r="C89" s="22" t="str">
        <f t="shared" si="42"/>
        <v>Academic</v>
      </c>
      <c r="D89" s="114"/>
      <c r="E89" s="114"/>
      <c r="F89" s="22"/>
      <c r="G89" s="22"/>
      <c r="H89" s="22"/>
      <c r="I89" s="22"/>
      <c r="J89" s="22"/>
      <c r="K89" s="52">
        <f t="shared" si="52"/>
        <v>0</v>
      </c>
      <c r="L89" s="52">
        <f t="shared" si="52"/>
        <v>0</v>
      </c>
      <c r="M89" s="52">
        <f t="shared" si="52"/>
        <v>0</v>
      </c>
      <c r="N89" s="52">
        <f t="shared" si="52"/>
        <v>0</v>
      </c>
      <c r="O89" s="52">
        <f t="shared" si="52"/>
        <v>0</v>
      </c>
      <c r="P89" s="53">
        <f t="shared" si="43"/>
        <v>0</v>
      </c>
    </row>
    <row r="90" spans="1:16" x14ac:dyDescent="0.25">
      <c r="A90" s="117"/>
      <c r="B90" s="116"/>
      <c r="C90" s="22" t="str">
        <f t="shared" si="42"/>
        <v>Summer</v>
      </c>
      <c r="D90" s="114"/>
      <c r="E90" s="114"/>
      <c r="F90" s="22"/>
      <c r="G90" s="22"/>
      <c r="H90" s="22"/>
      <c r="I90" s="22"/>
      <c r="J90" s="22"/>
      <c r="K90" s="52">
        <f t="shared" si="52"/>
        <v>0</v>
      </c>
      <c r="L90" s="52">
        <f t="shared" si="52"/>
        <v>0</v>
      </c>
      <c r="M90" s="52">
        <f t="shared" si="52"/>
        <v>0</v>
      </c>
      <c r="N90" s="52">
        <f t="shared" si="52"/>
        <v>0</v>
      </c>
      <c r="O90" s="52">
        <f t="shared" si="52"/>
        <v>0</v>
      </c>
      <c r="P90" s="53">
        <f t="shared" si="43"/>
        <v>0</v>
      </c>
    </row>
    <row r="91" spans="1:16" x14ac:dyDescent="0.25">
      <c r="A91" s="111">
        <f t="shared" ref="A91:B91" si="60">A43</f>
        <v>0</v>
      </c>
      <c r="B91" s="112" t="str">
        <f t="shared" si="60"/>
        <v>Senior / Key Person 12</v>
      </c>
      <c r="C91" s="1" t="str">
        <f t="shared" si="42"/>
        <v>Academic</v>
      </c>
      <c r="D91" s="113"/>
      <c r="E91" s="113"/>
      <c r="K91" s="3">
        <f t="shared" ref="K91:O103" si="61">ROUND(IF($C91="Academic",K43*$E$5,IF($C91="Summer",K43*$E$6,IF($C91="Staff",K43*$G$5,IF($C91="Student",K43*$G$6,0)))),0)</f>
        <v>0</v>
      </c>
      <c r="L91" s="3">
        <f t="shared" si="61"/>
        <v>0</v>
      </c>
      <c r="M91" s="3">
        <f t="shared" si="61"/>
        <v>0</v>
      </c>
      <c r="N91" s="3">
        <f t="shared" si="61"/>
        <v>0</v>
      </c>
      <c r="O91" s="3">
        <f t="shared" si="61"/>
        <v>0</v>
      </c>
      <c r="P91" s="19">
        <f t="shared" si="43"/>
        <v>0</v>
      </c>
    </row>
    <row r="92" spans="1:16" x14ac:dyDescent="0.25">
      <c r="A92" s="111"/>
      <c r="B92" s="112"/>
      <c r="C92" s="1" t="str">
        <f t="shared" si="42"/>
        <v>Summer</v>
      </c>
      <c r="D92" s="113"/>
      <c r="E92" s="113"/>
      <c r="K92" s="3">
        <f t="shared" si="61"/>
        <v>0</v>
      </c>
      <c r="L92" s="3">
        <f t="shared" si="61"/>
        <v>0</v>
      </c>
      <c r="M92" s="3">
        <f t="shared" si="61"/>
        <v>0</v>
      </c>
      <c r="N92" s="3">
        <f t="shared" si="61"/>
        <v>0</v>
      </c>
      <c r="O92" s="3">
        <f t="shared" si="61"/>
        <v>0</v>
      </c>
      <c r="P92" s="19">
        <f t="shared" si="43"/>
        <v>0</v>
      </c>
    </row>
    <row r="93" spans="1:16" x14ac:dyDescent="0.25">
      <c r="A93" s="117">
        <f t="shared" ref="A93:B93" si="62">A45</f>
        <v>0</v>
      </c>
      <c r="B93" s="116" t="str">
        <f t="shared" si="62"/>
        <v>Senior / Key Person 13</v>
      </c>
      <c r="C93" s="22" t="str">
        <f t="shared" si="42"/>
        <v>Academic</v>
      </c>
      <c r="D93" s="114"/>
      <c r="E93" s="114"/>
      <c r="F93" s="22"/>
      <c r="G93" s="22"/>
      <c r="H93" s="22"/>
      <c r="I93" s="22"/>
      <c r="J93" s="22"/>
      <c r="K93" s="52">
        <f t="shared" si="61"/>
        <v>0</v>
      </c>
      <c r="L93" s="52">
        <f t="shared" si="61"/>
        <v>0</v>
      </c>
      <c r="M93" s="52">
        <f t="shared" si="61"/>
        <v>0</v>
      </c>
      <c r="N93" s="52">
        <f t="shared" si="61"/>
        <v>0</v>
      </c>
      <c r="O93" s="52">
        <f t="shared" si="61"/>
        <v>0</v>
      </c>
      <c r="P93" s="53">
        <f t="shared" si="43"/>
        <v>0</v>
      </c>
    </row>
    <row r="94" spans="1:16" x14ac:dyDescent="0.25">
      <c r="A94" s="117"/>
      <c r="B94" s="116"/>
      <c r="C94" s="22" t="str">
        <f t="shared" si="42"/>
        <v>Summer</v>
      </c>
      <c r="D94" s="114"/>
      <c r="E94" s="114"/>
      <c r="F94" s="22"/>
      <c r="G94" s="22"/>
      <c r="H94" s="22"/>
      <c r="I94" s="22"/>
      <c r="J94" s="22"/>
      <c r="K94" s="52">
        <f t="shared" si="61"/>
        <v>0</v>
      </c>
      <c r="L94" s="52">
        <f t="shared" si="61"/>
        <v>0</v>
      </c>
      <c r="M94" s="52">
        <f t="shared" si="61"/>
        <v>0</v>
      </c>
      <c r="N94" s="52">
        <f t="shared" si="61"/>
        <v>0</v>
      </c>
      <c r="O94" s="52">
        <f t="shared" si="61"/>
        <v>0</v>
      </c>
      <c r="P94" s="53">
        <f t="shared" si="43"/>
        <v>0</v>
      </c>
    </row>
    <row r="95" spans="1:16" x14ac:dyDescent="0.25">
      <c r="A95" s="111">
        <f t="shared" ref="A95:B95" si="63">A47</f>
        <v>0</v>
      </c>
      <c r="B95" s="112" t="str">
        <f t="shared" si="63"/>
        <v>Senior / Key Person 14</v>
      </c>
      <c r="C95" s="1" t="str">
        <f t="shared" si="42"/>
        <v>Academic</v>
      </c>
      <c r="D95" s="113"/>
      <c r="E95" s="113"/>
      <c r="K95" s="3">
        <f t="shared" si="61"/>
        <v>0</v>
      </c>
      <c r="L95" s="3">
        <f t="shared" si="61"/>
        <v>0</v>
      </c>
      <c r="M95" s="3">
        <f t="shared" si="61"/>
        <v>0</v>
      </c>
      <c r="N95" s="3">
        <f t="shared" si="61"/>
        <v>0</v>
      </c>
      <c r="O95" s="3">
        <f t="shared" si="61"/>
        <v>0</v>
      </c>
      <c r="P95" s="19">
        <f t="shared" si="43"/>
        <v>0</v>
      </c>
    </row>
    <row r="96" spans="1:16" x14ac:dyDescent="0.25">
      <c r="A96" s="111"/>
      <c r="B96" s="112"/>
      <c r="C96" s="1" t="str">
        <f t="shared" si="42"/>
        <v>Summer</v>
      </c>
      <c r="D96" s="113"/>
      <c r="E96" s="113"/>
      <c r="K96" s="3">
        <f t="shared" si="61"/>
        <v>0</v>
      </c>
      <c r="L96" s="3">
        <f t="shared" si="61"/>
        <v>0</v>
      </c>
      <c r="M96" s="3">
        <f t="shared" si="61"/>
        <v>0</v>
      </c>
      <c r="N96" s="3">
        <f t="shared" si="61"/>
        <v>0</v>
      </c>
      <c r="O96" s="3">
        <f t="shared" si="61"/>
        <v>0</v>
      </c>
      <c r="P96" s="19">
        <f t="shared" si="43"/>
        <v>0</v>
      </c>
    </row>
    <row r="97" spans="1:17" x14ac:dyDescent="0.25">
      <c r="A97" s="117">
        <f t="shared" ref="A97:B97" si="64">A49</f>
        <v>0</v>
      </c>
      <c r="B97" s="116" t="str">
        <f t="shared" si="64"/>
        <v>Senior / Key Person 15</v>
      </c>
      <c r="C97" s="22" t="str">
        <f t="shared" si="42"/>
        <v>Academic</v>
      </c>
      <c r="D97" s="114"/>
      <c r="E97" s="114"/>
      <c r="F97" s="22"/>
      <c r="G97" s="22"/>
      <c r="H97" s="22"/>
      <c r="I97" s="22"/>
      <c r="J97" s="22"/>
      <c r="K97" s="52">
        <f t="shared" si="61"/>
        <v>0</v>
      </c>
      <c r="L97" s="52">
        <f t="shared" si="61"/>
        <v>0</v>
      </c>
      <c r="M97" s="52">
        <f t="shared" si="61"/>
        <v>0</v>
      </c>
      <c r="N97" s="52">
        <f t="shared" si="61"/>
        <v>0</v>
      </c>
      <c r="O97" s="52">
        <f t="shared" si="61"/>
        <v>0</v>
      </c>
      <c r="P97" s="53">
        <f t="shared" si="43"/>
        <v>0</v>
      </c>
    </row>
    <row r="98" spans="1:17" x14ac:dyDescent="0.25">
      <c r="A98" s="117"/>
      <c r="B98" s="116"/>
      <c r="C98" s="22" t="str">
        <f t="shared" si="42"/>
        <v>Summer</v>
      </c>
      <c r="D98" s="114"/>
      <c r="E98" s="114"/>
      <c r="F98" s="22"/>
      <c r="G98" s="22"/>
      <c r="H98" s="22"/>
      <c r="I98" s="22"/>
      <c r="J98" s="22"/>
      <c r="K98" s="52">
        <f t="shared" si="61"/>
        <v>0</v>
      </c>
      <c r="L98" s="52">
        <f t="shared" si="61"/>
        <v>0</v>
      </c>
      <c r="M98" s="52">
        <f t="shared" si="61"/>
        <v>0</v>
      </c>
      <c r="N98" s="52">
        <f t="shared" si="61"/>
        <v>0</v>
      </c>
      <c r="O98" s="52">
        <f t="shared" si="61"/>
        <v>0</v>
      </c>
      <c r="P98" s="53">
        <f t="shared" si="43"/>
        <v>0</v>
      </c>
    </row>
    <row r="99" spans="1:17" x14ac:dyDescent="0.25">
      <c r="A99" s="1">
        <f>A51</f>
        <v>0</v>
      </c>
      <c r="B99" s="88" t="str">
        <f t="shared" ref="B99:C99" si="65">B51</f>
        <v>Post-doc</v>
      </c>
      <c r="C99" s="1" t="str">
        <f t="shared" si="65"/>
        <v>Academic</v>
      </c>
      <c r="D99" s="46"/>
      <c r="E99" s="46"/>
      <c r="K99" s="3">
        <f t="shared" si="61"/>
        <v>0</v>
      </c>
      <c r="L99" s="3">
        <f t="shared" si="61"/>
        <v>0</v>
      </c>
      <c r="M99" s="3">
        <f t="shared" si="61"/>
        <v>0</v>
      </c>
      <c r="N99" s="3">
        <f t="shared" si="61"/>
        <v>0</v>
      </c>
      <c r="O99" s="3">
        <f t="shared" si="61"/>
        <v>0</v>
      </c>
      <c r="P99" s="19">
        <f t="shared" si="43"/>
        <v>0</v>
      </c>
    </row>
    <row r="100" spans="1:17" x14ac:dyDescent="0.25">
      <c r="A100" s="22">
        <f t="shared" ref="A100:C103" si="66">A52</f>
        <v>0</v>
      </c>
      <c r="B100" s="89" t="str">
        <f t="shared" si="66"/>
        <v>Grad Student</v>
      </c>
      <c r="C100" s="22" t="str">
        <f t="shared" si="66"/>
        <v>Student</v>
      </c>
      <c r="D100" s="49"/>
      <c r="E100" s="49"/>
      <c r="F100" s="22"/>
      <c r="G100" s="22"/>
      <c r="H100" s="22"/>
      <c r="I100" s="22"/>
      <c r="J100" s="22"/>
      <c r="K100" s="52">
        <f t="shared" si="61"/>
        <v>0</v>
      </c>
      <c r="L100" s="52">
        <f t="shared" si="61"/>
        <v>0</v>
      </c>
      <c r="M100" s="52">
        <f t="shared" si="61"/>
        <v>0</v>
      </c>
      <c r="N100" s="52">
        <f t="shared" si="61"/>
        <v>0</v>
      </c>
      <c r="O100" s="52">
        <f t="shared" si="61"/>
        <v>0</v>
      </c>
      <c r="P100" s="53">
        <f t="shared" si="43"/>
        <v>0</v>
      </c>
    </row>
    <row r="101" spans="1:17" x14ac:dyDescent="0.25">
      <c r="A101" s="1">
        <f t="shared" si="66"/>
        <v>0</v>
      </c>
      <c r="B101" s="88" t="str">
        <f t="shared" si="66"/>
        <v>Grad Student</v>
      </c>
      <c r="C101" s="1" t="str">
        <f t="shared" si="66"/>
        <v>Student</v>
      </c>
      <c r="D101" s="46"/>
      <c r="E101" s="46"/>
      <c r="K101" s="3">
        <f t="shared" si="61"/>
        <v>0</v>
      </c>
      <c r="L101" s="3">
        <f t="shared" si="61"/>
        <v>0</v>
      </c>
      <c r="M101" s="3">
        <f t="shared" si="61"/>
        <v>0</v>
      </c>
      <c r="N101" s="3">
        <f t="shared" si="61"/>
        <v>0</v>
      </c>
      <c r="O101" s="3">
        <f t="shared" si="61"/>
        <v>0</v>
      </c>
      <c r="P101" s="19">
        <f t="shared" si="43"/>
        <v>0</v>
      </c>
    </row>
    <row r="102" spans="1:17" x14ac:dyDescent="0.25">
      <c r="A102" s="22">
        <f t="shared" si="66"/>
        <v>0</v>
      </c>
      <c r="B102" s="89" t="str">
        <f t="shared" si="66"/>
        <v>UG Student</v>
      </c>
      <c r="C102" s="22" t="str">
        <f t="shared" si="66"/>
        <v>Student</v>
      </c>
      <c r="D102" s="49"/>
      <c r="E102" s="49"/>
      <c r="F102" s="22"/>
      <c r="G102" s="22"/>
      <c r="H102" s="22"/>
      <c r="I102" s="22"/>
      <c r="J102" s="22"/>
      <c r="K102" s="52">
        <f t="shared" si="61"/>
        <v>0</v>
      </c>
      <c r="L102" s="52">
        <f t="shared" si="61"/>
        <v>0</v>
      </c>
      <c r="M102" s="52">
        <f t="shared" si="61"/>
        <v>0</v>
      </c>
      <c r="N102" s="52">
        <f t="shared" si="61"/>
        <v>0</v>
      </c>
      <c r="O102" s="52">
        <f t="shared" si="61"/>
        <v>0</v>
      </c>
      <c r="P102" s="53">
        <f t="shared" si="43"/>
        <v>0</v>
      </c>
    </row>
    <row r="103" spans="1:17" x14ac:dyDescent="0.25">
      <c r="A103" s="1">
        <f t="shared" si="66"/>
        <v>0</v>
      </c>
      <c r="B103" s="88" t="str">
        <f t="shared" si="66"/>
        <v>UG Student</v>
      </c>
      <c r="C103" s="1" t="str">
        <f t="shared" si="66"/>
        <v>Student</v>
      </c>
      <c r="D103" s="46"/>
      <c r="E103" s="46"/>
      <c r="K103" s="3">
        <f>ROUND(IF($C103="Academic",K55*$E$5,IF($C103="Summer",K55*$E$6,IF($C103="Staff",K55*$G$5,IF($C103="Student",K55*$G$6,0)))),0)</f>
        <v>0</v>
      </c>
      <c r="L103" s="3">
        <f t="shared" si="61"/>
        <v>0</v>
      </c>
      <c r="M103" s="3">
        <f t="shared" si="61"/>
        <v>0</v>
      </c>
      <c r="N103" s="3">
        <f t="shared" si="61"/>
        <v>0</v>
      </c>
      <c r="O103" s="3">
        <f t="shared" si="61"/>
        <v>0</v>
      </c>
      <c r="P103" s="19">
        <f t="shared" si="43"/>
        <v>0</v>
      </c>
      <c r="Q103" s="51" t="s">
        <v>114</v>
      </c>
    </row>
    <row r="104" spans="1:17" s="5" customFormat="1" x14ac:dyDescent="0.25">
      <c r="A104" s="35" t="s">
        <v>18</v>
      </c>
      <c r="B104" s="35"/>
      <c r="C104" s="35"/>
      <c r="D104" s="35"/>
      <c r="E104" s="35"/>
      <c r="F104" s="35"/>
      <c r="G104" s="35"/>
      <c r="H104" s="35"/>
      <c r="I104" s="35"/>
      <c r="J104" s="35"/>
      <c r="K104" s="36">
        <f>SUM(K59:K103)</f>
        <v>0</v>
      </c>
      <c r="L104" s="36">
        <f t="shared" ref="L104:P104" si="67">SUM(L59:L103)</f>
        <v>0</v>
      </c>
      <c r="M104" s="36">
        <f t="shared" si="67"/>
        <v>0</v>
      </c>
      <c r="N104" s="36">
        <f t="shared" si="67"/>
        <v>0</v>
      </c>
      <c r="O104" s="36">
        <f t="shared" si="67"/>
        <v>0</v>
      </c>
      <c r="P104" s="36">
        <f t="shared" si="67"/>
        <v>0</v>
      </c>
      <c r="Q104" s="50">
        <f>SUM(K104:O104)</f>
        <v>0</v>
      </c>
    </row>
    <row r="105" spans="1:17" x14ac:dyDescent="0.25">
      <c r="P105" s="8"/>
    </row>
    <row r="106" spans="1:17" s="5" customFormat="1" x14ac:dyDescent="0.25">
      <c r="A106" s="32" t="s">
        <v>27</v>
      </c>
      <c r="B106" s="32"/>
      <c r="C106" s="32"/>
      <c r="D106" s="32"/>
      <c r="E106" s="32"/>
      <c r="F106" s="32"/>
      <c r="G106" s="32"/>
      <c r="H106" s="32"/>
      <c r="I106" s="32"/>
      <c r="J106" s="32"/>
      <c r="K106" s="33">
        <f t="shared" ref="K106:P106" si="68">K104+K56</f>
        <v>0</v>
      </c>
      <c r="L106" s="33">
        <f t="shared" si="68"/>
        <v>0</v>
      </c>
      <c r="M106" s="33">
        <f t="shared" si="68"/>
        <v>0</v>
      </c>
      <c r="N106" s="33">
        <f t="shared" si="68"/>
        <v>0</v>
      </c>
      <c r="O106" s="33">
        <f t="shared" si="68"/>
        <v>0</v>
      </c>
      <c r="P106" s="34">
        <f t="shared" si="68"/>
        <v>0</v>
      </c>
      <c r="Q106" s="50">
        <f>SUM(K106:O106)</f>
        <v>0</v>
      </c>
    </row>
    <row r="107" spans="1:17" x14ac:dyDescent="0.25">
      <c r="P107" s="8"/>
    </row>
    <row r="108" spans="1:17" x14ac:dyDescent="0.25">
      <c r="A108" s="5" t="s">
        <v>28</v>
      </c>
      <c r="B108" s="5" t="s">
        <v>78</v>
      </c>
      <c r="K108" s="3" t="s">
        <v>71</v>
      </c>
      <c r="L108" s="3" t="s">
        <v>72</v>
      </c>
      <c r="M108" s="3" t="s">
        <v>73</v>
      </c>
      <c r="N108" s="3" t="s">
        <v>74</v>
      </c>
      <c r="O108" s="3" t="s">
        <v>75</v>
      </c>
      <c r="P108" s="19" t="s">
        <v>76</v>
      </c>
    </row>
    <row r="109" spans="1:17" x14ac:dyDescent="0.25">
      <c r="A109" s="1" t="s">
        <v>29</v>
      </c>
      <c r="P109" s="8">
        <f>SUM(K109:O109)</f>
        <v>0</v>
      </c>
    </row>
    <row r="110" spans="1:17" x14ac:dyDescent="0.25">
      <c r="A110" s="1" t="s">
        <v>30</v>
      </c>
      <c r="P110" s="8">
        <f t="shared" ref="P110:P112" si="69">SUM(K110:O110)</f>
        <v>0</v>
      </c>
    </row>
    <row r="111" spans="1:17" x14ac:dyDescent="0.25">
      <c r="A111" s="1" t="s">
        <v>115</v>
      </c>
      <c r="P111" s="8">
        <f t="shared" si="69"/>
        <v>0</v>
      </c>
    </row>
    <row r="112" spans="1:17" x14ac:dyDescent="0.25">
      <c r="A112" s="1" t="s">
        <v>116</v>
      </c>
      <c r="P112" s="8">
        <f t="shared" si="69"/>
        <v>0</v>
      </c>
      <c r="Q112" s="51" t="s">
        <v>114</v>
      </c>
    </row>
    <row r="113" spans="1:17" s="5" customFormat="1" x14ac:dyDescent="0.25">
      <c r="A113" s="32" t="s">
        <v>31</v>
      </c>
      <c r="B113" s="32"/>
      <c r="C113" s="32"/>
      <c r="D113" s="32"/>
      <c r="E113" s="32"/>
      <c r="F113" s="32"/>
      <c r="G113" s="32"/>
      <c r="H113" s="32"/>
      <c r="I113" s="32"/>
      <c r="J113" s="32"/>
      <c r="K113" s="33">
        <f>SUM(K109:K112)</f>
        <v>0</v>
      </c>
      <c r="L113" s="33">
        <f t="shared" ref="L113:O113" si="70">SUM(L109:L112)</f>
        <v>0</v>
      </c>
      <c r="M113" s="33">
        <f t="shared" si="70"/>
        <v>0</v>
      </c>
      <c r="N113" s="33">
        <f t="shared" si="70"/>
        <v>0</v>
      </c>
      <c r="O113" s="33">
        <f t="shared" si="70"/>
        <v>0</v>
      </c>
      <c r="P113" s="34">
        <f>SUM(P109:P112)</f>
        <v>0</v>
      </c>
      <c r="Q113" s="50">
        <f>SUM(K113:O113)</f>
        <v>0</v>
      </c>
    </row>
    <row r="114" spans="1:17" x14ac:dyDescent="0.25">
      <c r="P114" s="8"/>
    </row>
    <row r="115" spans="1:17" x14ac:dyDescent="0.25">
      <c r="A115" s="80" t="s">
        <v>59</v>
      </c>
      <c r="B115" s="80" t="s">
        <v>82</v>
      </c>
      <c r="C115" s="72"/>
      <c r="D115" s="72"/>
      <c r="E115" s="72"/>
      <c r="F115" s="72"/>
      <c r="G115" s="72"/>
      <c r="H115" s="72"/>
      <c r="I115" s="72"/>
      <c r="J115" s="72"/>
      <c r="K115" s="78" t="s">
        <v>71</v>
      </c>
      <c r="L115" s="78" t="s">
        <v>72</v>
      </c>
      <c r="M115" s="78" t="s">
        <v>73</v>
      </c>
      <c r="N115" s="78" t="s">
        <v>74</v>
      </c>
      <c r="O115" s="78" t="s">
        <v>75</v>
      </c>
      <c r="P115" s="81" t="s">
        <v>76</v>
      </c>
    </row>
    <row r="116" spans="1:17" x14ac:dyDescent="0.25">
      <c r="A116" s="72" t="s">
        <v>122</v>
      </c>
      <c r="B116" s="73"/>
      <c r="C116" s="72"/>
      <c r="D116" s="72"/>
      <c r="E116" s="72"/>
      <c r="F116" s="72"/>
      <c r="G116" s="72"/>
      <c r="H116" s="72"/>
      <c r="I116" s="72"/>
      <c r="J116" s="72"/>
      <c r="K116" s="78"/>
      <c r="L116" s="78"/>
      <c r="M116" s="78"/>
      <c r="N116" s="78"/>
      <c r="O116" s="78"/>
      <c r="P116" s="79">
        <f>SUM(K116:O116)</f>
        <v>0</v>
      </c>
    </row>
    <row r="117" spans="1:17" x14ac:dyDescent="0.25">
      <c r="A117" s="72" t="s">
        <v>123</v>
      </c>
      <c r="B117" s="73"/>
      <c r="C117" s="72"/>
      <c r="D117" s="72"/>
      <c r="E117" s="72"/>
      <c r="F117" s="72"/>
      <c r="G117" s="72"/>
      <c r="H117" s="72"/>
      <c r="I117" s="72"/>
      <c r="J117" s="72"/>
      <c r="K117" s="78"/>
      <c r="L117" s="78"/>
      <c r="M117" s="78"/>
      <c r="N117" s="78"/>
      <c r="O117" s="78"/>
      <c r="P117" s="79">
        <f t="shared" ref="P117:P119" si="71">SUM(K117:O117)</f>
        <v>0</v>
      </c>
    </row>
    <row r="118" spans="1:17" x14ac:dyDescent="0.25">
      <c r="A118" s="72" t="s">
        <v>124</v>
      </c>
      <c r="B118" s="73"/>
      <c r="C118" s="72"/>
      <c r="D118" s="72"/>
      <c r="E118" s="72"/>
      <c r="F118" s="72"/>
      <c r="G118" s="72"/>
      <c r="H118" s="72"/>
      <c r="I118" s="72"/>
      <c r="J118" s="72"/>
      <c r="K118" s="78"/>
      <c r="L118" s="78"/>
      <c r="M118" s="78"/>
      <c r="N118" s="78"/>
      <c r="O118" s="78"/>
      <c r="P118" s="79">
        <f t="shared" si="71"/>
        <v>0</v>
      </c>
    </row>
    <row r="119" spans="1:17" x14ac:dyDescent="0.25">
      <c r="A119" s="72" t="s">
        <v>125</v>
      </c>
      <c r="B119" s="73"/>
      <c r="C119" s="72"/>
      <c r="D119" s="72"/>
      <c r="E119" s="72"/>
      <c r="F119" s="72"/>
      <c r="G119" s="72"/>
      <c r="H119" s="72"/>
      <c r="I119" s="72"/>
      <c r="J119" s="72"/>
      <c r="K119" s="78"/>
      <c r="L119" s="78"/>
      <c r="M119" s="78"/>
      <c r="N119" s="78"/>
      <c r="O119" s="78"/>
      <c r="P119" s="79">
        <f t="shared" si="71"/>
        <v>0</v>
      </c>
      <c r="Q119" s="51" t="s">
        <v>114</v>
      </c>
    </row>
    <row r="120" spans="1:17" s="5" customFormat="1" x14ac:dyDescent="0.25">
      <c r="A120" s="82" t="s">
        <v>32</v>
      </c>
      <c r="B120" s="82"/>
      <c r="C120" s="82"/>
      <c r="D120" s="82"/>
      <c r="E120" s="82"/>
      <c r="F120" s="82"/>
      <c r="G120" s="82"/>
      <c r="H120" s="82"/>
      <c r="I120" s="82"/>
      <c r="J120" s="82"/>
      <c r="K120" s="83">
        <f t="shared" ref="K120:P120" si="72">SUM(K116:K119)</f>
        <v>0</v>
      </c>
      <c r="L120" s="83">
        <f t="shared" si="72"/>
        <v>0</v>
      </c>
      <c r="M120" s="83">
        <f t="shared" si="72"/>
        <v>0</v>
      </c>
      <c r="N120" s="83">
        <f t="shared" si="72"/>
        <v>0</v>
      </c>
      <c r="O120" s="83">
        <f t="shared" si="72"/>
        <v>0</v>
      </c>
      <c r="P120" s="84">
        <f t="shared" si="72"/>
        <v>0</v>
      </c>
      <c r="Q120" s="50">
        <f>SUM(K120:O120)</f>
        <v>0</v>
      </c>
    </row>
    <row r="121" spans="1:17" s="5" customFormat="1" x14ac:dyDescent="0.25">
      <c r="K121" s="11"/>
      <c r="L121" s="11"/>
      <c r="M121" s="11"/>
      <c r="N121" s="11"/>
      <c r="O121" s="11"/>
      <c r="P121" s="12"/>
      <c r="Q121" s="13"/>
    </row>
    <row r="122" spans="1:17" s="5" customFormat="1" x14ac:dyDescent="0.25">
      <c r="A122" s="43" t="s">
        <v>108</v>
      </c>
      <c r="B122" s="44"/>
      <c r="K122" s="3" t="s">
        <v>71</v>
      </c>
      <c r="L122" s="3" t="s">
        <v>72</v>
      </c>
      <c r="M122" s="3" t="s">
        <v>73</v>
      </c>
      <c r="N122" s="3" t="s">
        <v>74</v>
      </c>
      <c r="O122" s="3" t="s">
        <v>75</v>
      </c>
      <c r="P122" s="19" t="s">
        <v>76</v>
      </c>
      <c r="Q122" s="54"/>
    </row>
    <row r="123" spans="1:17" s="13" customFormat="1" x14ac:dyDescent="0.25">
      <c r="A123" s="13" t="s">
        <v>68</v>
      </c>
      <c r="K123" s="25"/>
      <c r="L123" s="3">
        <f>ROUND(IF($B$6&gt;=L$10,$K$123*$B$5^(L$10-1),0),0)</f>
        <v>0</v>
      </c>
      <c r="M123" s="3">
        <f>ROUND(IF($B$6&gt;=M$10,$K$123*$B$5^(M$10-1),0),0)</f>
        <v>0</v>
      </c>
      <c r="N123" s="3">
        <f>ROUND(IF($B$6&gt;=N$10,$K$123*$B$5^(N$10-1),0),0)</f>
        <v>0</v>
      </c>
      <c r="O123" s="3">
        <f>ROUND(IF($B$6&gt;=O$10,$K$123*$B$5^(O$10-1),0),0)</f>
        <v>0</v>
      </c>
      <c r="P123" s="12">
        <f>SUM(K123:O123)</f>
        <v>0</v>
      </c>
    </row>
    <row r="124" spans="1:17" s="13" customFormat="1" x14ac:dyDescent="0.25">
      <c r="A124" s="13" t="s">
        <v>69</v>
      </c>
      <c r="B124" s="20" t="s">
        <v>109</v>
      </c>
      <c r="K124" s="25"/>
      <c r="L124" s="3">
        <f>ROUND(IF($B$6&gt;=L$10,$K$124*$B$5^(L$10-1),0),0)</f>
        <v>0</v>
      </c>
      <c r="M124" s="3">
        <f>ROUND(IF($B$6&gt;=M$10,$K$124*$B$5^(M$10-1),0),0)</f>
        <v>0</v>
      </c>
      <c r="N124" s="3">
        <f>ROUND(IF($B$6&gt;=N$10,$K$124*$B$5^(N$10-1),0),0)</f>
        <v>0</v>
      </c>
      <c r="O124" s="3">
        <f>ROUND(IF($B$6&gt;=O$10,$K$124*$B$5^(O$10-1),0),0)</f>
        <v>0</v>
      </c>
      <c r="P124" s="12">
        <f>SUM(K124:O124)</f>
        <v>0</v>
      </c>
      <c r="Q124" s="65" t="s">
        <v>114</v>
      </c>
    </row>
    <row r="125" spans="1:17" s="5" customFormat="1" x14ac:dyDescent="0.25">
      <c r="A125" s="32" t="s">
        <v>70</v>
      </c>
      <c r="B125" s="32"/>
      <c r="C125" s="32"/>
      <c r="D125" s="32"/>
      <c r="E125" s="32"/>
      <c r="F125" s="32"/>
      <c r="G125" s="32"/>
      <c r="H125" s="32"/>
      <c r="I125" s="32"/>
      <c r="J125" s="32"/>
      <c r="K125" s="33">
        <f t="shared" ref="K125:P125" si="73">SUM(K123:K124)</f>
        <v>0</v>
      </c>
      <c r="L125" s="33">
        <f t="shared" si="73"/>
        <v>0</v>
      </c>
      <c r="M125" s="33">
        <f t="shared" si="73"/>
        <v>0</v>
      </c>
      <c r="N125" s="33">
        <f t="shared" si="73"/>
        <v>0</v>
      </c>
      <c r="O125" s="33">
        <f t="shared" si="73"/>
        <v>0</v>
      </c>
      <c r="P125" s="34">
        <f t="shared" si="73"/>
        <v>0</v>
      </c>
      <c r="Q125" s="50">
        <f>SUM(K125:O125)</f>
        <v>0</v>
      </c>
    </row>
    <row r="126" spans="1:17" s="13" customFormat="1" x14ac:dyDescent="0.25">
      <c r="K126" s="14"/>
      <c r="L126" s="14"/>
      <c r="M126" s="14"/>
      <c r="N126" s="14"/>
      <c r="O126" s="14"/>
      <c r="P126" s="15"/>
    </row>
    <row r="127" spans="1:17" s="13" customFormat="1" x14ac:dyDescent="0.25">
      <c r="K127" s="16"/>
      <c r="L127" s="16"/>
      <c r="M127" s="16"/>
      <c r="N127" s="16"/>
      <c r="O127" s="16"/>
      <c r="P127" s="17"/>
    </row>
    <row r="128" spans="1:17" x14ac:dyDescent="0.25">
      <c r="A128" s="55" t="s">
        <v>58</v>
      </c>
      <c r="B128" s="55" t="s">
        <v>117</v>
      </c>
      <c r="C128" s="56"/>
      <c r="D128" s="56"/>
      <c r="E128" s="56"/>
      <c r="F128" s="56"/>
      <c r="G128" s="56"/>
      <c r="H128" s="56"/>
      <c r="I128" s="56"/>
      <c r="J128" s="56"/>
      <c r="K128" s="57" t="s">
        <v>71</v>
      </c>
      <c r="L128" s="57" t="s">
        <v>72</v>
      </c>
      <c r="M128" s="57" t="s">
        <v>73</v>
      </c>
      <c r="N128" s="57" t="s">
        <v>74</v>
      </c>
      <c r="O128" s="57" t="s">
        <v>75</v>
      </c>
      <c r="P128" s="58" t="s">
        <v>76</v>
      </c>
    </row>
    <row r="129" spans="1:17" x14ac:dyDescent="0.25">
      <c r="A129" s="56" t="s">
        <v>155</v>
      </c>
      <c r="B129" s="56"/>
      <c r="C129" s="56"/>
      <c r="D129" s="56"/>
      <c r="E129" s="56"/>
      <c r="F129" s="56"/>
      <c r="G129" s="56"/>
      <c r="H129" s="56"/>
      <c r="I129" s="56"/>
      <c r="J129" s="56"/>
      <c r="K129" s="57"/>
      <c r="L129" s="57"/>
      <c r="M129" s="57"/>
      <c r="N129" s="57"/>
      <c r="O129" s="57"/>
      <c r="P129" s="59">
        <f>SUM(K129:O129)</f>
        <v>0</v>
      </c>
    </row>
    <row r="130" spans="1:17" x14ac:dyDescent="0.25">
      <c r="A130" s="56" t="s">
        <v>33</v>
      </c>
      <c r="B130" s="56"/>
      <c r="C130" s="56"/>
      <c r="D130" s="56"/>
      <c r="E130" s="56"/>
      <c r="F130" s="56"/>
      <c r="G130" s="56"/>
      <c r="H130" s="56"/>
      <c r="I130" s="56"/>
      <c r="J130" s="56"/>
      <c r="K130" s="57"/>
      <c r="L130" s="57"/>
      <c r="M130" s="57"/>
      <c r="N130" s="57"/>
      <c r="O130" s="57"/>
      <c r="P130" s="59">
        <f>SUM(K130:O130)</f>
        <v>0</v>
      </c>
    </row>
    <row r="131" spans="1:17" x14ac:dyDescent="0.25">
      <c r="A131" s="56" t="s">
        <v>34</v>
      </c>
      <c r="B131" s="56"/>
      <c r="C131" s="56"/>
      <c r="D131" s="56"/>
      <c r="E131" s="56"/>
      <c r="F131" s="56"/>
      <c r="G131" s="56"/>
      <c r="H131" s="56"/>
      <c r="I131" s="56"/>
      <c r="J131" s="56"/>
      <c r="K131" s="57"/>
      <c r="L131" s="57"/>
      <c r="M131" s="57"/>
      <c r="N131" s="57"/>
      <c r="O131" s="57"/>
      <c r="P131" s="59">
        <f>SUM(K131:O131)</f>
        <v>0</v>
      </c>
    </row>
    <row r="132" spans="1:17" x14ac:dyDescent="0.25">
      <c r="A132" s="56" t="s">
        <v>35</v>
      </c>
      <c r="B132" s="56"/>
      <c r="C132" s="56"/>
      <c r="D132" s="56"/>
      <c r="E132" s="56"/>
      <c r="F132" s="56"/>
      <c r="G132" s="56"/>
      <c r="H132" s="56"/>
      <c r="I132" s="56"/>
      <c r="J132" s="56"/>
      <c r="K132" s="57"/>
      <c r="L132" s="57"/>
      <c r="M132" s="57"/>
      <c r="N132" s="57"/>
      <c r="O132" s="57"/>
      <c r="P132" s="59">
        <f>SUM(K132:O132)</f>
        <v>0</v>
      </c>
    </row>
    <row r="133" spans="1:17" x14ac:dyDescent="0.25">
      <c r="A133" s="56" t="s">
        <v>36</v>
      </c>
      <c r="B133" s="56"/>
      <c r="C133" s="56"/>
      <c r="D133" s="56"/>
      <c r="E133" s="56"/>
      <c r="F133" s="56"/>
      <c r="G133" s="56"/>
      <c r="H133" s="56"/>
      <c r="I133" s="56"/>
      <c r="J133" s="56"/>
      <c r="K133" s="57"/>
      <c r="L133" s="57"/>
      <c r="M133" s="57"/>
      <c r="N133" s="57"/>
      <c r="O133" s="57"/>
      <c r="P133" s="59">
        <f>SUM(K133:O133)</f>
        <v>0</v>
      </c>
      <c r="Q133" s="51" t="s">
        <v>114</v>
      </c>
    </row>
    <row r="134" spans="1:17" s="5" customFormat="1" x14ac:dyDescent="0.25">
      <c r="A134" s="60" t="s">
        <v>37</v>
      </c>
      <c r="B134" s="60"/>
      <c r="C134" s="60"/>
      <c r="D134" s="60"/>
      <c r="E134" s="60"/>
      <c r="F134" s="60"/>
      <c r="G134" s="60"/>
      <c r="H134" s="60"/>
      <c r="I134" s="60"/>
      <c r="J134" s="60"/>
      <c r="K134" s="61">
        <f t="shared" ref="K134:P134" si="74">SUM(K129:K133)</f>
        <v>0</v>
      </c>
      <c r="L134" s="61">
        <f t="shared" si="74"/>
        <v>0</v>
      </c>
      <c r="M134" s="61">
        <f t="shared" si="74"/>
        <v>0</v>
      </c>
      <c r="N134" s="61">
        <f t="shared" si="74"/>
        <v>0</v>
      </c>
      <c r="O134" s="61">
        <f t="shared" si="74"/>
        <v>0</v>
      </c>
      <c r="P134" s="62">
        <f t="shared" si="74"/>
        <v>0</v>
      </c>
      <c r="Q134" s="50">
        <f>SUM(K134:O134)</f>
        <v>0</v>
      </c>
    </row>
    <row r="135" spans="1:17" x14ac:dyDescent="0.25">
      <c r="A135" s="63" t="s">
        <v>38</v>
      </c>
      <c r="B135" s="64"/>
      <c r="C135" s="56"/>
      <c r="D135" s="56"/>
      <c r="E135" s="56"/>
      <c r="F135" s="56"/>
      <c r="G135" s="56"/>
      <c r="H135" s="56"/>
      <c r="I135" s="56"/>
      <c r="J135" s="56"/>
      <c r="K135" s="57"/>
      <c r="L135" s="57"/>
      <c r="M135" s="57"/>
      <c r="N135" s="57"/>
      <c r="O135" s="57"/>
      <c r="P135" s="59"/>
    </row>
    <row r="136" spans="1:17" x14ac:dyDescent="0.25">
      <c r="P136" s="8"/>
    </row>
    <row r="137" spans="1:17" x14ac:dyDescent="0.25">
      <c r="A137" s="5" t="s">
        <v>39</v>
      </c>
      <c r="K137" s="3" t="s">
        <v>71</v>
      </c>
      <c r="L137" s="3" t="s">
        <v>72</v>
      </c>
      <c r="M137" s="3" t="s">
        <v>73</v>
      </c>
      <c r="N137" s="3" t="s">
        <v>74</v>
      </c>
      <c r="O137" s="3" t="s">
        <v>75</v>
      </c>
      <c r="P137" s="19" t="s">
        <v>76</v>
      </c>
    </row>
    <row r="138" spans="1:17" x14ac:dyDescent="0.25">
      <c r="A138" s="1" t="s">
        <v>40</v>
      </c>
      <c r="L138" s="3">
        <f>ROUND(IF($B$6&gt;=L$10,$K$138*$B$5^(L$10-1),0),0)</f>
        <v>0</v>
      </c>
      <c r="M138" s="3">
        <f>ROUND(IF($B$6&gt;=M$10,$K$138*$B$5^(M$10-1),0),0)</f>
        <v>0</v>
      </c>
      <c r="N138" s="3">
        <f>ROUND(IF($B$6&gt;=N$10,$K$138*$B$5^(N$10-1),0),0)</f>
        <v>0</v>
      </c>
      <c r="O138" s="3">
        <f>ROUND(IF($B$6&gt;=O$10,$K$138*$B$5^(O$10-1),0),0)</f>
        <v>0</v>
      </c>
      <c r="P138" s="8">
        <f t="shared" ref="P138:P146" si="75">SUM(K138:O138)</f>
        <v>0</v>
      </c>
    </row>
    <row r="139" spans="1:17" x14ac:dyDescent="0.25">
      <c r="A139" s="1" t="s">
        <v>41</v>
      </c>
      <c r="L139" s="3">
        <f>ROUND(IF($B$6&gt;=L$10,$K$139*$B$5^(L$10-1),0),0)</f>
        <v>0</v>
      </c>
      <c r="M139" s="3">
        <f>ROUND(IF($B$6&gt;=M$10,$K$139*$B$5^(M$10-1),0),0)</f>
        <v>0</v>
      </c>
      <c r="N139" s="3">
        <f>ROUND(IF($B$6&gt;=N$10,$K$139*$B$5^(N$10-1),0),0)</f>
        <v>0</v>
      </c>
      <c r="O139" s="3">
        <f>ROUND(IF($B$6&gt;=O$10,$K$139*$B$5^(O$10-1),0),0)</f>
        <v>0</v>
      </c>
      <c r="P139" s="8">
        <f t="shared" si="75"/>
        <v>0</v>
      </c>
    </row>
    <row r="140" spans="1:17" x14ac:dyDescent="0.25">
      <c r="A140" s="1" t="s">
        <v>42</v>
      </c>
      <c r="L140" s="3">
        <f>ROUND(IF($B$6&gt;=L$10,$K$140*$B$5^(L$10-1),0),0)</f>
        <v>0</v>
      </c>
      <c r="M140" s="3">
        <f>ROUND(IF($B$6&gt;=M$10,$K$140*$B$5^(M$10-1),0),0)</f>
        <v>0</v>
      </c>
      <c r="N140" s="3">
        <f>ROUND(IF($B$6&gt;=N$10,$K$140*$B$5^(N$10-1),0),0)</f>
        <v>0</v>
      </c>
      <c r="O140" s="3">
        <f>ROUND(IF($B$6&gt;=O$10,$K$140*$B$5^(O$10-1),0),0)</f>
        <v>0</v>
      </c>
      <c r="P140" s="8">
        <f t="shared" si="75"/>
        <v>0</v>
      </c>
    </row>
    <row r="141" spans="1:17" x14ac:dyDescent="0.25">
      <c r="A141" s="1" t="s">
        <v>43</v>
      </c>
      <c r="B141" s="45" t="s">
        <v>81</v>
      </c>
      <c r="L141" s="3">
        <f>ROUND(IF($B$6&gt;=L$10,$K$141*$B$5^(L$10-1),0),0)</f>
        <v>0</v>
      </c>
      <c r="M141" s="3">
        <f>ROUND(IF($B$6&gt;=M$10,$K$141*$B$5^(M$10-1),0),0)</f>
        <v>0</v>
      </c>
      <c r="N141" s="3">
        <f>ROUND(IF($B$6&gt;=N$10,$K$141*$B$5^(N$10-1),0),0)</f>
        <v>0</v>
      </c>
      <c r="O141" s="3">
        <f>ROUND(IF($B$6&gt;=O$10,$K$141*$B$5^(O$10-1),0),0)</f>
        <v>0</v>
      </c>
      <c r="P141" s="8">
        <f t="shared" si="75"/>
        <v>0</v>
      </c>
    </row>
    <row r="142" spans="1:17" x14ac:dyDescent="0.25">
      <c r="A142" s="1" t="s">
        <v>44</v>
      </c>
      <c r="L142" s="3">
        <f>ROUND(IF($B$6&gt;=L$10,$K$142*$B$5^(L$10-1),0),0)</f>
        <v>0</v>
      </c>
      <c r="M142" s="3">
        <f>ROUND(IF($B$6&gt;=M$10,$K$142*$B$5^(M$10-1),0),0)</f>
        <v>0</v>
      </c>
      <c r="N142" s="3">
        <f>ROUND(IF($B$6&gt;=N$10,$K$142*$B$5^(N$10-1),0),0)</f>
        <v>0</v>
      </c>
      <c r="O142" s="3">
        <f>ROUND(IF($B$6&gt;=O$10,$K$142*$B$5^(O$10-1),0),0)</f>
        <v>0</v>
      </c>
      <c r="P142" s="8">
        <f t="shared" si="75"/>
        <v>0</v>
      </c>
    </row>
    <row r="143" spans="1:17" x14ac:dyDescent="0.25">
      <c r="A143" s="1" t="s">
        <v>45</v>
      </c>
      <c r="L143" s="3">
        <f>ROUND(IF($B$6&gt;=L$10,$K$143*$B$5^(L$10-1),0),0)</f>
        <v>0</v>
      </c>
      <c r="M143" s="3">
        <f>ROUND(IF($B$6&gt;=M$10,$K$143*$B$5^(M$10-1),0),0)</f>
        <v>0</v>
      </c>
      <c r="N143" s="3">
        <f>ROUND(IF($B$6&gt;=N$10,$K$143*$B$5^(N$10-1),0),0)</f>
        <v>0</v>
      </c>
      <c r="O143" s="3">
        <f>ROUND(IF($B$6&gt;=O$10,$K$143*$B$5^(O$10-1),0),0)</f>
        <v>0</v>
      </c>
      <c r="P143" s="8">
        <f t="shared" si="75"/>
        <v>0</v>
      </c>
    </row>
    <row r="144" spans="1:17" x14ac:dyDescent="0.25">
      <c r="A144" s="72" t="s">
        <v>46</v>
      </c>
      <c r="B144" s="72"/>
      <c r="C144" s="72"/>
      <c r="D144" s="72"/>
      <c r="E144" s="72"/>
      <c r="F144" s="72"/>
      <c r="G144" s="72"/>
      <c r="H144" s="72"/>
      <c r="I144" s="72"/>
      <c r="J144" s="72"/>
      <c r="K144" s="78"/>
      <c r="L144" s="78">
        <f>ROUND(IF($B$6&gt;=L$10,$K$144*$B$5^(L$10-1),0),0)</f>
        <v>0</v>
      </c>
      <c r="M144" s="78">
        <f>ROUND(IF($B$6&gt;=M$10,$K$144*$B$5^(M$10-1),0),0)</f>
        <v>0</v>
      </c>
      <c r="N144" s="78">
        <f>ROUND(IF($B$6&gt;=N$10,$K$144*$B$5^(N$10-1),0),0)</f>
        <v>0</v>
      </c>
      <c r="O144" s="78">
        <f>ROUND(IF($B$6&gt;=O$10,$K$144*$B$5^(O$10-1),0),0)</f>
        <v>0</v>
      </c>
      <c r="P144" s="79">
        <f t="shared" si="75"/>
        <v>0</v>
      </c>
    </row>
    <row r="145" spans="1:17" x14ac:dyDescent="0.25">
      <c r="A145" s="1" t="s">
        <v>67</v>
      </c>
      <c r="L145" s="3">
        <f>ROUND(IF($B$6&gt;=L$10,$K$145*$B$5^(L$10-1),0),0)</f>
        <v>0</v>
      </c>
      <c r="M145" s="3">
        <f>ROUND(IF($B$6&gt;=M$10,$K$145*$B$5^(M$10-1),0),0)</f>
        <v>0</v>
      </c>
      <c r="N145" s="3">
        <f>ROUND(IF($B$6&gt;=N$10,$K$145*$B$5^(N$10-1),0),0)</f>
        <v>0</v>
      </c>
      <c r="O145" s="3">
        <f>ROUND(IF($B$6&gt;=O$10,$K$145*$B$5^(O$10-1),0),0)</f>
        <v>0</v>
      </c>
      <c r="P145" s="8">
        <f t="shared" si="75"/>
        <v>0</v>
      </c>
    </row>
    <row r="146" spans="1:17" x14ac:dyDescent="0.25">
      <c r="A146" s="72" t="s">
        <v>60</v>
      </c>
      <c r="B146" s="73"/>
      <c r="C146" s="72" t="s">
        <v>120</v>
      </c>
      <c r="D146" s="74">
        <f>Budget!D146</f>
        <v>1780</v>
      </c>
      <c r="E146" s="72" t="s">
        <v>55</v>
      </c>
      <c r="F146" s="75"/>
      <c r="G146" s="76"/>
      <c r="H146" s="75"/>
      <c r="I146" s="76"/>
      <c r="J146" s="75"/>
      <c r="K146" s="77">
        <f>ROUND(F146*D146,0)</f>
        <v>0</v>
      </c>
      <c r="L146" s="77">
        <f>ROUND(IF($B$6&gt;=L$10,G146*$D$146*$B$5^(L$10-1),0),0)</f>
        <v>0</v>
      </c>
      <c r="M146" s="77">
        <f>ROUND(IF($B$6&gt;=M$10,H146*$D$146*$B$5^(M$10-1),0),0)</f>
        <v>0</v>
      </c>
      <c r="N146" s="77">
        <f>ROUND(IF($B$6&gt;=N$10,I146*$D$146*$B$5^(N$10-1),0),0)</f>
        <v>0</v>
      </c>
      <c r="O146" s="77">
        <f>ROUND(IF($B$6&gt;=O$10,J146*$D$146*$B$5^(O$10-1),0),0)</f>
        <v>0</v>
      </c>
      <c r="P146" s="79">
        <f t="shared" si="75"/>
        <v>0</v>
      </c>
      <c r="Q146" s="51" t="s">
        <v>114</v>
      </c>
    </row>
    <row r="147" spans="1:17" s="5" customFormat="1" x14ac:dyDescent="0.25">
      <c r="A147" s="32" t="s">
        <v>47</v>
      </c>
      <c r="B147" s="32"/>
      <c r="C147" s="32"/>
      <c r="D147" s="32"/>
      <c r="E147" s="32"/>
      <c r="F147" s="32"/>
      <c r="G147" s="32"/>
      <c r="H147" s="32"/>
      <c r="I147" s="32"/>
      <c r="J147" s="32"/>
      <c r="K147" s="33">
        <f t="shared" ref="K147:P147" si="76">SUM(K138:K146)</f>
        <v>0</v>
      </c>
      <c r="L147" s="33">
        <f t="shared" si="76"/>
        <v>0</v>
      </c>
      <c r="M147" s="33">
        <f t="shared" si="76"/>
        <v>0</v>
      </c>
      <c r="N147" s="33">
        <f t="shared" si="76"/>
        <v>0</v>
      </c>
      <c r="O147" s="33">
        <f t="shared" si="76"/>
        <v>0</v>
      </c>
      <c r="P147" s="34">
        <f t="shared" si="76"/>
        <v>0</v>
      </c>
      <c r="Q147" s="50">
        <f>SUM(K147:O147)</f>
        <v>0</v>
      </c>
    </row>
    <row r="148" spans="1:17" s="5" customFormat="1" x14ac:dyDescent="0.25">
      <c r="K148" s="11"/>
      <c r="L148" s="11"/>
      <c r="M148" s="11"/>
      <c r="N148" s="11"/>
      <c r="O148" s="11"/>
      <c r="P148" s="12"/>
      <c r="Q148" s="13"/>
    </row>
    <row r="149" spans="1:17" x14ac:dyDescent="0.25">
      <c r="A149" s="29" t="s">
        <v>91</v>
      </c>
      <c r="B149" s="5" t="s">
        <v>56</v>
      </c>
      <c r="C149" s="29"/>
      <c r="D149" s="29"/>
      <c r="E149" s="29"/>
      <c r="F149" s="29"/>
      <c r="G149" s="29"/>
      <c r="H149" s="29"/>
      <c r="I149" s="29"/>
      <c r="J149" s="29"/>
      <c r="K149" s="30" t="s">
        <v>71</v>
      </c>
      <c r="L149" s="30" t="s">
        <v>72</v>
      </c>
      <c r="M149" s="30" t="s">
        <v>73</v>
      </c>
      <c r="N149" s="30" t="s">
        <v>74</v>
      </c>
      <c r="O149" s="30" t="s">
        <v>75</v>
      </c>
      <c r="P149" s="19" t="s">
        <v>76</v>
      </c>
    </row>
    <row r="150" spans="1:17" x14ac:dyDescent="0.25">
      <c r="A150" s="1" t="s">
        <v>48</v>
      </c>
      <c r="P150" s="4">
        <f>SUM(K150:O150)</f>
        <v>0</v>
      </c>
    </row>
    <row r="151" spans="1:17" x14ac:dyDescent="0.25">
      <c r="A151" s="1" t="s">
        <v>49</v>
      </c>
      <c r="P151" s="4">
        <f t="shared" ref="P151:P170" si="77">SUM(K151:O151)</f>
        <v>0</v>
      </c>
    </row>
    <row r="152" spans="1:17" x14ac:dyDescent="0.25">
      <c r="A152" s="1" t="s">
        <v>50</v>
      </c>
      <c r="P152" s="4">
        <f t="shared" si="77"/>
        <v>0</v>
      </c>
    </row>
    <row r="153" spans="1:17" x14ac:dyDescent="0.25">
      <c r="A153" s="1" t="s">
        <v>99</v>
      </c>
      <c r="P153" s="4">
        <f t="shared" si="77"/>
        <v>0</v>
      </c>
    </row>
    <row r="154" spans="1:17" x14ac:dyDescent="0.25">
      <c r="A154" s="1" t="s">
        <v>100</v>
      </c>
      <c r="P154" s="4">
        <f t="shared" si="77"/>
        <v>0</v>
      </c>
    </row>
    <row r="155" spans="1:17" x14ac:dyDescent="0.25">
      <c r="A155" s="1" t="s">
        <v>101</v>
      </c>
      <c r="P155" s="4">
        <f t="shared" si="77"/>
        <v>0</v>
      </c>
    </row>
    <row r="156" spans="1:17" x14ac:dyDescent="0.25">
      <c r="A156" s="1" t="s">
        <v>102</v>
      </c>
      <c r="P156" s="4">
        <f t="shared" si="77"/>
        <v>0</v>
      </c>
    </row>
    <row r="157" spans="1:17" x14ac:dyDescent="0.25">
      <c r="A157" s="1" t="s">
        <v>103</v>
      </c>
      <c r="P157" s="4">
        <f t="shared" si="77"/>
        <v>0</v>
      </c>
    </row>
    <row r="158" spans="1:17" x14ac:dyDescent="0.25">
      <c r="A158" s="1" t="s">
        <v>104</v>
      </c>
      <c r="P158" s="4">
        <f t="shared" si="77"/>
        <v>0</v>
      </c>
    </row>
    <row r="159" spans="1:17" x14ac:dyDescent="0.25">
      <c r="A159" s="1" t="s">
        <v>105</v>
      </c>
      <c r="P159" s="4">
        <f t="shared" si="77"/>
        <v>0</v>
      </c>
    </row>
    <row r="160" spans="1:17" x14ac:dyDescent="0.25">
      <c r="A160" s="1" t="s">
        <v>106</v>
      </c>
      <c r="P160" s="4">
        <f t="shared" si="77"/>
        <v>0</v>
      </c>
    </row>
    <row r="161" spans="1:17" x14ac:dyDescent="0.25">
      <c r="A161" s="1" t="s">
        <v>107</v>
      </c>
      <c r="P161" s="4">
        <f t="shared" si="77"/>
        <v>0</v>
      </c>
    </row>
    <row r="162" spans="1:17" x14ac:dyDescent="0.25">
      <c r="A162" s="1" t="s">
        <v>83</v>
      </c>
      <c r="P162" s="4">
        <f t="shared" si="77"/>
        <v>0</v>
      </c>
    </row>
    <row r="163" spans="1:17" x14ac:dyDescent="0.25">
      <c r="A163" s="1" t="s">
        <v>84</v>
      </c>
      <c r="P163" s="4">
        <f t="shared" si="77"/>
        <v>0</v>
      </c>
    </row>
    <row r="164" spans="1:17" x14ac:dyDescent="0.25">
      <c r="A164" s="1" t="s">
        <v>85</v>
      </c>
      <c r="P164" s="4">
        <f t="shared" si="77"/>
        <v>0</v>
      </c>
    </row>
    <row r="165" spans="1:17" x14ac:dyDescent="0.25">
      <c r="A165" s="1" t="s">
        <v>86</v>
      </c>
      <c r="P165" s="4">
        <f t="shared" si="77"/>
        <v>0</v>
      </c>
    </row>
    <row r="166" spans="1:17" x14ac:dyDescent="0.25">
      <c r="A166" s="1" t="s">
        <v>87</v>
      </c>
      <c r="P166" s="4">
        <f t="shared" si="77"/>
        <v>0</v>
      </c>
    </row>
    <row r="167" spans="1:17" x14ac:dyDescent="0.25">
      <c r="A167" s="1" t="s">
        <v>88</v>
      </c>
      <c r="P167" s="4">
        <f t="shared" si="77"/>
        <v>0</v>
      </c>
    </row>
    <row r="168" spans="1:17" x14ac:dyDescent="0.25">
      <c r="A168" s="1" t="s">
        <v>89</v>
      </c>
      <c r="P168" s="4">
        <f t="shared" si="77"/>
        <v>0</v>
      </c>
    </row>
    <row r="169" spans="1:17" x14ac:dyDescent="0.25">
      <c r="A169" s="1" t="s">
        <v>90</v>
      </c>
      <c r="P169" s="4">
        <f t="shared" si="77"/>
        <v>0</v>
      </c>
      <c r="Q169" s="51" t="s">
        <v>114</v>
      </c>
    </row>
    <row r="170" spans="1:17" x14ac:dyDescent="0.25">
      <c r="A170" s="38" t="s">
        <v>93</v>
      </c>
      <c r="B170" s="38"/>
      <c r="C170" s="38"/>
      <c r="D170" s="38"/>
      <c r="E170" s="38"/>
      <c r="F170" s="38"/>
      <c r="G170" s="38"/>
      <c r="H170" s="38"/>
      <c r="I170" s="38"/>
      <c r="J170" s="38"/>
      <c r="K170" s="39">
        <f>SUM(K150:K169)</f>
        <v>0</v>
      </c>
      <c r="L170" s="39">
        <f t="shared" ref="L170:O170" si="78">SUM(L150:L169)</f>
        <v>0</v>
      </c>
      <c r="M170" s="39">
        <f t="shared" si="78"/>
        <v>0</v>
      </c>
      <c r="N170" s="39">
        <f t="shared" si="78"/>
        <v>0</v>
      </c>
      <c r="O170" s="39">
        <f t="shared" si="78"/>
        <v>0</v>
      </c>
      <c r="P170" s="40">
        <f t="shared" si="77"/>
        <v>0</v>
      </c>
      <c r="Q170" s="71">
        <f>SUM(K170:O170)</f>
        <v>0</v>
      </c>
    </row>
    <row r="172" spans="1:17" x14ac:dyDescent="0.25">
      <c r="A172" s="29" t="s">
        <v>92</v>
      </c>
      <c r="B172" s="29"/>
      <c r="C172" s="29"/>
      <c r="D172" s="29"/>
      <c r="E172" s="29"/>
      <c r="F172" s="29"/>
      <c r="G172" s="29"/>
      <c r="H172" s="29"/>
      <c r="I172" s="29"/>
      <c r="J172" s="29"/>
      <c r="K172" s="30" t="s">
        <v>71</v>
      </c>
      <c r="L172" s="30" t="s">
        <v>72</v>
      </c>
      <c r="M172" s="30" t="s">
        <v>73</v>
      </c>
      <c r="N172" s="30" t="s">
        <v>74</v>
      </c>
      <c r="O172" s="30" t="s">
        <v>75</v>
      </c>
      <c r="P172" s="19" t="s">
        <v>76</v>
      </c>
    </row>
    <row r="173" spans="1:17" x14ac:dyDescent="0.25">
      <c r="A173" s="1" t="str">
        <f>A150</f>
        <v>Subcontractor 1</v>
      </c>
      <c r="P173" s="4">
        <f>SUM(K173:O173)</f>
        <v>0</v>
      </c>
    </row>
    <row r="174" spans="1:17" x14ac:dyDescent="0.25">
      <c r="A174" s="1" t="str">
        <f t="shared" ref="A174:A192" si="79">A151</f>
        <v>Subcontractor 2</v>
      </c>
      <c r="P174" s="4">
        <f t="shared" ref="P174:P193" si="80">SUM(K174:O174)</f>
        <v>0</v>
      </c>
    </row>
    <row r="175" spans="1:17" x14ac:dyDescent="0.25">
      <c r="A175" s="1" t="str">
        <f t="shared" si="79"/>
        <v>Subcontractor 3</v>
      </c>
      <c r="P175" s="4">
        <f t="shared" si="80"/>
        <v>0</v>
      </c>
    </row>
    <row r="176" spans="1:17" x14ac:dyDescent="0.25">
      <c r="A176" s="1" t="str">
        <f t="shared" si="79"/>
        <v>Subcontractor 4</v>
      </c>
      <c r="P176" s="4">
        <f t="shared" si="80"/>
        <v>0</v>
      </c>
    </row>
    <row r="177" spans="1:17" x14ac:dyDescent="0.25">
      <c r="A177" s="1" t="str">
        <f t="shared" si="79"/>
        <v>Subcontractor 5</v>
      </c>
      <c r="P177" s="4">
        <f t="shared" si="80"/>
        <v>0</v>
      </c>
    </row>
    <row r="178" spans="1:17" x14ac:dyDescent="0.25">
      <c r="A178" s="1" t="str">
        <f t="shared" si="79"/>
        <v>Subcontractor 6</v>
      </c>
      <c r="P178" s="4">
        <f t="shared" si="80"/>
        <v>0</v>
      </c>
    </row>
    <row r="179" spans="1:17" x14ac:dyDescent="0.25">
      <c r="A179" s="1" t="str">
        <f t="shared" si="79"/>
        <v>Subcontractor 7</v>
      </c>
      <c r="P179" s="4">
        <f t="shared" si="80"/>
        <v>0</v>
      </c>
    </row>
    <row r="180" spans="1:17" x14ac:dyDescent="0.25">
      <c r="A180" s="1" t="str">
        <f t="shared" si="79"/>
        <v>Subcontractor 8</v>
      </c>
      <c r="P180" s="4">
        <f t="shared" si="80"/>
        <v>0</v>
      </c>
    </row>
    <row r="181" spans="1:17" x14ac:dyDescent="0.25">
      <c r="A181" s="1" t="str">
        <f t="shared" si="79"/>
        <v>Subcontractor 9</v>
      </c>
      <c r="P181" s="4">
        <f t="shared" si="80"/>
        <v>0</v>
      </c>
    </row>
    <row r="182" spans="1:17" x14ac:dyDescent="0.25">
      <c r="A182" s="1" t="str">
        <f t="shared" si="79"/>
        <v>Subcontractor 10</v>
      </c>
      <c r="P182" s="4">
        <f t="shared" si="80"/>
        <v>0</v>
      </c>
    </row>
    <row r="183" spans="1:17" x14ac:dyDescent="0.25">
      <c r="A183" s="1" t="str">
        <f t="shared" si="79"/>
        <v>Subcontractor 11</v>
      </c>
      <c r="P183" s="4">
        <f t="shared" si="80"/>
        <v>0</v>
      </c>
    </row>
    <row r="184" spans="1:17" x14ac:dyDescent="0.25">
      <c r="A184" s="1" t="str">
        <f t="shared" si="79"/>
        <v>Subcontractor 12</v>
      </c>
      <c r="P184" s="4">
        <f t="shared" si="80"/>
        <v>0</v>
      </c>
    </row>
    <row r="185" spans="1:17" x14ac:dyDescent="0.25">
      <c r="A185" s="1" t="str">
        <f t="shared" si="79"/>
        <v>Subcontractor 13</v>
      </c>
      <c r="P185" s="4">
        <f t="shared" si="80"/>
        <v>0</v>
      </c>
    </row>
    <row r="186" spans="1:17" x14ac:dyDescent="0.25">
      <c r="A186" s="1" t="str">
        <f t="shared" si="79"/>
        <v>Subcontractor 14</v>
      </c>
      <c r="P186" s="4">
        <f t="shared" si="80"/>
        <v>0</v>
      </c>
    </row>
    <row r="187" spans="1:17" x14ac:dyDescent="0.25">
      <c r="A187" s="1" t="str">
        <f t="shared" si="79"/>
        <v>Subcontractor 15</v>
      </c>
      <c r="P187" s="4">
        <f t="shared" si="80"/>
        <v>0</v>
      </c>
    </row>
    <row r="188" spans="1:17" x14ac:dyDescent="0.25">
      <c r="A188" s="1" t="str">
        <f t="shared" si="79"/>
        <v>Subcontractor 16</v>
      </c>
      <c r="P188" s="4">
        <f t="shared" si="80"/>
        <v>0</v>
      </c>
    </row>
    <row r="189" spans="1:17" x14ac:dyDescent="0.25">
      <c r="A189" s="1" t="str">
        <f t="shared" si="79"/>
        <v>Subcontractor 17</v>
      </c>
      <c r="P189" s="4">
        <f t="shared" si="80"/>
        <v>0</v>
      </c>
    </row>
    <row r="190" spans="1:17" x14ac:dyDescent="0.25">
      <c r="A190" s="1" t="str">
        <f t="shared" si="79"/>
        <v>Subcontractor 18</v>
      </c>
      <c r="P190" s="4">
        <f t="shared" si="80"/>
        <v>0</v>
      </c>
    </row>
    <row r="191" spans="1:17" x14ac:dyDescent="0.25">
      <c r="A191" s="1" t="str">
        <f t="shared" si="79"/>
        <v>Subcontractor 19</v>
      </c>
      <c r="P191" s="4">
        <f t="shared" si="80"/>
        <v>0</v>
      </c>
    </row>
    <row r="192" spans="1:17" x14ac:dyDescent="0.25">
      <c r="A192" s="1" t="str">
        <f t="shared" si="79"/>
        <v>Subcontractor 20</v>
      </c>
      <c r="P192" s="4">
        <f t="shared" si="80"/>
        <v>0</v>
      </c>
      <c r="Q192" s="51" t="s">
        <v>114</v>
      </c>
    </row>
    <row r="193" spans="1:17" x14ac:dyDescent="0.25">
      <c r="A193" s="38" t="s">
        <v>94</v>
      </c>
      <c r="B193" s="38"/>
      <c r="C193" s="38"/>
      <c r="D193" s="38"/>
      <c r="E193" s="38"/>
      <c r="F193" s="38"/>
      <c r="G193" s="38"/>
      <c r="H193" s="38"/>
      <c r="I193" s="38"/>
      <c r="J193" s="38"/>
      <c r="K193" s="39">
        <f>SUM(K173:K192)</f>
        <v>0</v>
      </c>
      <c r="L193" s="39">
        <f t="shared" ref="L193:O193" si="81">SUM(L173:L192)</f>
        <v>0</v>
      </c>
      <c r="M193" s="39">
        <f t="shared" si="81"/>
        <v>0</v>
      </c>
      <c r="N193" s="39">
        <f t="shared" si="81"/>
        <v>0</v>
      </c>
      <c r="O193" s="39">
        <f t="shared" si="81"/>
        <v>0</v>
      </c>
      <c r="P193" s="40">
        <f t="shared" si="80"/>
        <v>0</v>
      </c>
      <c r="Q193" s="71">
        <f>SUM(K193:O193)</f>
        <v>0</v>
      </c>
    </row>
    <row r="194" spans="1:17" s="5" customFormat="1" x14ac:dyDescent="0.25">
      <c r="K194" s="11"/>
      <c r="L194" s="11"/>
      <c r="M194" s="11"/>
      <c r="N194" s="11"/>
      <c r="O194" s="11"/>
      <c r="P194" s="12"/>
      <c r="Q194" s="13"/>
    </row>
    <row r="195" spans="1:17" x14ac:dyDescent="0.25">
      <c r="P195" s="8"/>
    </row>
    <row r="196" spans="1:17" x14ac:dyDescent="0.25">
      <c r="A196" s="5" t="s">
        <v>96</v>
      </c>
      <c r="K196" s="3" t="s">
        <v>71</v>
      </c>
      <c r="L196" s="3" t="s">
        <v>72</v>
      </c>
      <c r="M196" s="3" t="s">
        <v>73</v>
      </c>
      <c r="N196" s="3" t="s">
        <v>74</v>
      </c>
      <c r="O196" s="3" t="s">
        <v>75</v>
      </c>
      <c r="P196" s="19" t="s">
        <v>76</v>
      </c>
    </row>
    <row r="197" spans="1:17" x14ac:dyDescent="0.25">
      <c r="A197" s="1" t="str">
        <f>A173</f>
        <v>Subcontractor 1</v>
      </c>
      <c r="B197" s="103" t="s">
        <v>97</v>
      </c>
      <c r="C197" s="104"/>
      <c r="D197" s="104"/>
      <c r="E197" s="104"/>
      <c r="F197" s="104"/>
      <c r="G197" s="104"/>
      <c r="H197" s="104"/>
      <c r="I197" s="104"/>
      <c r="K197" s="3">
        <f t="shared" ref="K197:O212" si="82">K150+K173</f>
        <v>0</v>
      </c>
      <c r="L197" s="3">
        <f t="shared" si="82"/>
        <v>0</v>
      </c>
      <c r="M197" s="3">
        <f t="shared" si="82"/>
        <v>0</v>
      </c>
      <c r="N197" s="3">
        <f t="shared" si="82"/>
        <v>0</v>
      </c>
      <c r="O197" s="3">
        <f t="shared" si="82"/>
        <v>0</v>
      </c>
      <c r="P197" s="8">
        <f>SUM(K197:O197)</f>
        <v>0</v>
      </c>
    </row>
    <row r="198" spans="1:17" x14ac:dyDescent="0.25">
      <c r="A198" s="1" t="str">
        <f t="shared" ref="A198:A208" si="83">A174</f>
        <v>Subcontractor 2</v>
      </c>
      <c r="B198" s="104"/>
      <c r="C198" s="104"/>
      <c r="D198" s="104"/>
      <c r="E198" s="104"/>
      <c r="F198" s="104"/>
      <c r="G198" s="104"/>
      <c r="H198" s="104"/>
      <c r="I198" s="104"/>
      <c r="K198" s="3">
        <f t="shared" si="82"/>
        <v>0</v>
      </c>
      <c r="L198" s="3">
        <f t="shared" si="82"/>
        <v>0</v>
      </c>
      <c r="M198" s="3">
        <f t="shared" si="82"/>
        <v>0</v>
      </c>
      <c r="N198" s="3">
        <f t="shared" si="82"/>
        <v>0</v>
      </c>
      <c r="O198" s="3">
        <f t="shared" si="82"/>
        <v>0</v>
      </c>
      <c r="P198" s="8">
        <f t="shared" ref="P198:P217" si="84">SUM(K198:O198)</f>
        <v>0</v>
      </c>
    </row>
    <row r="199" spans="1:17" x14ac:dyDescent="0.25">
      <c r="A199" s="1" t="str">
        <f t="shared" si="83"/>
        <v>Subcontractor 3</v>
      </c>
      <c r="B199" s="104"/>
      <c r="C199" s="104"/>
      <c r="D199" s="104"/>
      <c r="E199" s="104"/>
      <c r="F199" s="104"/>
      <c r="G199" s="104"/>
      <c r="H199" s="104"/>
      <c r="I199" s="104"/>
      <c r="K199" s="3">
        <f t="shared" si="82"/>
        <v>0</v>
      </c>
      <c r="L199" s="3">
        <f t="shared" si="82"/>
        <v>0</v>
      </c>
      <c r="M199" s="3">
        <f t="shared" si="82"/>
        <v>0</v>
      </c>
      <c r="N199" s="3">
        <f t="shared" si="82"/>
        <v>0</v>
      </c>
      <c r="O199" s="3">
        <f t="shared" si="82"/>
        <v>0</v>
      </c>
      <c r="P199" s="8">
        <f t="shared" si="84"/>
        <v>0</v>
      </c>
    </row>
    <row r="200" spans="1:17" x14ac:dyDescent="0.25">
      <c r="A200" s="1" t="str">
        <f t="shared" si="83"/>
        <v>Subcontractor 4</v>
      </c>
      <c r="B200" s="104"/>
      <c r="C200" s="104"/>
      <c r="D200" s="104"/>
      <c r="E200" s="104"/>
      <c r="F200" s="104"/>
      <c r="G200" s="104"/>
      <c r="H200" s="104"/>
      <c r="I200" s="104"/>
      <c r="K200" s="3">
        <f t="shared" si="82"/>
        <v>0</v>
      </c>
      <c r="L200" s="3">
        <f t="shared" si="82"/>
        <v>0</v>
      </c>
      <c r="M200" s="3">
        <f t="shared" si="82"/>
        <v>0</v>
      </c>
      <c r="N200" s="3">
        <f t="shared" si="82"/>
        <v>0</v>
      </c>
      <c r="O200" s="3">
        <f t="shared" si="82"/>
        <v>0</v>
      </c>
      <c r="P200" s="8">
        <f t="shared" si="84"/>
        <v>0</v>
      </c>
    </row>
    <row r="201" spans="1:17" x14ac:dyDescent="0.25">
      <c r="A201" s="1" t="str">
        <f t="shared" si="83"/>
        <v>Subcontractor 5</v>
      </c>
      <c r="B201" s="104"/>
      <c r="C201" s="104"/>
      <c r="D201" s="104"/>
      <c r="E201" s="104"/>
      <c r="F201" s="104"/>
      <c r="G201" s="104"/>
      <c r="H201" s="104"/>
      <c r="I201" s="104"/>
      <c r="K201" s="3">
        <f t="shared" si="82"/>
        <v>0</v>
      </c>
      <c r="L201" s="3">
        <f t="shared" si="82"/>
        <v>0</v>
      </c>
      <c r="M201" s="3">
        <f t="shared" si="82"/>
        <v>0</v>
      </c>
      <c r="N201" s="3">
        <f t="shared" si="82"/>
        <v>0</v>
      </c>
      <c r="O201" s="3">
        <f t="shared" si="82"/>
        <v>0</v>
      </c>
      <c r="P201" s="8">
        <f t="shared" si="84"/>
        <v>0</v>
      </c>
    </row>
    <row r="202" spans="1:17" x14ac:dyDescent="0.25">
      <c r="A202" s="1" t="str">
        <f t="shared" si="83"/>
        <v>Subcontractor 6</v>
      </c>
      <c r="B202" s="104"/>
      <c r="C202" s="104"/>
      <c r="D202" s="104"/>
      <c r="E202" s="104"/>
      <c r="F202" s="104"/>
      <c r="G202" s="104"/>
      <c r="H202" s="104"/>
      <c r="I202" s="104"/>
      <c r="K202" s="3">
        <f t="shared" si="82"/>
        <v>0</v>
      </c>
      <c r="L202" s="3">
        <f t="shared" si="82"/>
        <v>0</v>
      </c>
      <c r="M202" s="3">
        <f t="shared" si="82"/>
        <v>0</v>
      </c>
      <c r="N202" s="3">
        <f t="shared" si="82"/>
        <v>0</v>
      </c>
      <c r="O202" s="3">
        <f t="shared" si="82"/>
        <v>0</v>
      </c>
      <c r="P202" s="8">
        <f t="shared" si="84"/>
        <v>0</v>
      </c>
    </row>
    <row r="203" spans="1:17" x14ac:dyDescent="0.25">
      <c r="A203" s="1" t="str">
        <f t="shared" si="83"/>
        <v>Subcontractor 7</v>
      </c>
      <c r="B203" s="104"/>
      <c r="C203" s="104"/>
      <c r="D203" s="104"/>
      <c r="E203" s="104"/>
      <c r="F203" s="104"/>
      <c r="G203" s="104"/>
      <c r="H203" s="104"/>
      <c r="I203" s="104"/>
      <c r="K203" s="3">
        <f t="shared" si="82"/>
        <v>0</v>
      </c>
      <c r="L203" s="3">
        <f t="shared" si="82"/>
        <v>0</v>
      </c>
      <c r="M203" s="3">
        <f t="shared" si="82"/>
        <v>0</v>
      </c>
      <c r="N203" s="3">
        <f t="shared" si="82"/>
        <v>0</v>
      </c>
      <c r="O203" s="3">
        <f t="shared" si="82"/>
        <v>0</v>
      </c>
      <c r="P203" s="8">
        <f t="shared" si="84"/>
        <v>0</v>
      </c>
    </row>
    <row r="204" spans="1:17" x14ac:dyDescent="0.25">
      <c r="A204" s="1" t="str">
        <f t="shared" si="83"/>
        <v>Subcontractor 8</v>
      </c>
      <c r="B204" s="104"/>
      <c r="C204" s="104"/>
      <c r="D204" s="104"/>
      <c r="E204" s="104"/>
      <c r="F204" s="104"/>
      <c r="G204" s="104"/>
      <c r="H204" s="104"/>
      <c r="I204" s="104"/>
      <c r="K204" s="3">
        <f t="shared" si="82"/>
        <v>0</v>
      </c>
      <c r="L204" s="3">
        <f t="shared" si="82"/>
        <v>0</v>
      </c>
      <c r="M204" s="3">
        <f t="shared" si="82"/>
        <v>0</v>
      </c>
      <c r="N204" s="3">
        <f t="shared" si="82"/>
        <v>0</v>
      </c>
      <c r="O204" s="3">
        <f t="shared" si="82"/>
        <v>0</v>
      </c>
      <c r="P204" s="8">
        <f t="shared" si="84"/>
        <v>0</v>
      </c>
    </row>
    <row r="205" spans="1:17" x14ac:dyDescent="0.25">
      <c r="A205" s="1" t="str">
        <f t="shared" si="83"/>
        <v>Subcontractor 9</v>
      </c>
      <c r="B205" s="104"/>
      <c r="C205" s="104"/>
      <c r="D205" s="104"/>
      <c r="E205" s="104"/>
      <c r="F205" s="104"/>
      <c r="G205" s="104"/>
      <c r="H205" s="104"/>
      <c r="I205" s="104"/>
      <c r="K205" s="3">
        <f t="shared" si="82"/>
        <v>0</v>
      </c>
      <c r="L205" s="3">
        <f t="shared" si="82"/>
        <v>0</v>
      </c>
      <c r="M205" s="3">
        <f t="shared" si="82"/>
        <v>0</v>
      </c>
      <c r="N205" s="3">
        <f t="shared" si="82"/>
        <v>0</v>
      </c>
      <c r="O205" s="3">
        <f t="shared" si="82"/>
        <v>0</v>
      </c>
      <c r="P205" s="8">
        <f t="shared" si="84"/>
        <v>0</v>
      </c>
    </row>
    <row r="206" spans="1:17" x14ac:dyDescent="0.25">
      <c r="A206" s="1" t="str">
        <f t="shared" si="83"/>
        <v>Subcontractor 10</v>
      </c>
      <c r="B206" s="104"/>
      <c r="C206" s="104"/>
      <c r="D206" s="104"/>
      <c r="E206" s="104"/>
      <c r="F206" s="104"/>
      <c r="G206" s="104"/>
      <c r="H206" s="104"/>
      <c r="I206" s="104"/>
      <c r="K206" s="3">
        <f t="shared" si="82"/>
        <v>0</v>
      </c>
      <c r="L206" s="3">
        <f t="shared" si="82"/>
        <v>0</v>
      </c>
      <c r="M206" s="3">
        <f t="shared" si="82"/>
        <v>0</v>
      </c>
      <c r="N206" s="3">
        <f t="shared" si="82"/>
        <v>0</v>
      </c>
      <c r="O206" s="3">
        <f t="shared" si="82"/>
        <v>0</v>
      </c>
      <c r="P206" s="8">
        <f t="shared" si="84"/>
        <v>0</v>
      </c>
    </row>
    <row r="207" spans="1:17" x14ac:dyDescent="0.25">
      <c r="A207" s="1" t="str">
        <f t="shared" si="83"/>
        <v>Subcontractor 11</v>
      </c>
      <c r="B207" s="104"/>
      <c r="C207" s="104"/>
      <c r="D207" s="104"/>
      <c r="E207" s="104"/>
      <c r="F207" s="104"/>
      <c r="G207" s="104"/>
      <c r="H207" s="104"/>
      <c r="I207" s="104"/>
      <c r="K207" s="3">
        <f t="shared" si="82"/>
        <v>0</v>
      </c>
      <c r="L207" s="3">
        <f t="shared" si="82"/>
        <v>0</v>
      </c>
      <c r="M207" s="3">
        <f t="shared" si="82"/>
        <v>0</v>
      </c>
      <c r="N207" s="3">
        <f t="shared" si="82"/>
        <v>0</v>
      </c>
      <c r="O207" s="3">
        <f t="shared" si="82"/>
        <v>0</v>
      </c>
      <c r="P207" s="8">
        <f t="shared" si="84"/>
        <v>0</v>
      </c>
    </row>
    <row r="208" spans="1:17" x14ac:dyDescent="0.25">
      <c r="A208" s="1" t="str">
        <f t="shared" si="83"/>
        <v>Subcontractor 12</v>
      </c>
      <c r="B208" s="104"/>
      <c r="C208" s="104"/>
      <c r="D208" s="104"/>
      <c r="E208" s="104"/>
      <c r="F208" s="104"/>
      <c r="G208" s="104"/>
      <c r="H208" s="104"/>
      <c r="I208" s="104"/>
      <c r="K208" s="3">
        <f t="shared" si="82"/>
        <v>0</v>
      </c>
      <c r="L208" s="3">
        <f t="shared" si="82"/>
        <v>0</v>
      </c>
      <c r="M208" s="3">
        <f t="shared" si="82"/>
        <v>0</v>
      </c>
      <c r="N208" s="3">
        <f t="shared" si="82"/>
        <v>0</v>
      </c>
      <c r="O208" s="3">
        <f t="shared" si="82"/>
        <v>0</v>
      </c>
      <c r="P208" s="8">
        <f t="shared" si="84"/>
        <v>0</v>
      </c>
    </row>
    <row r="209" spans="1:17" x14ac:dyDescent="0.25">
      <c r="A209" s="1" t="str">
        <f t="shared" ref="A209:A216" si="85">A162</f>
        <v>Subcontractor 13</v>
      </c>
      <c r="B209" s="104"/>
      <c r="C209" s="104"/>
      <c r="D209" s="104"/>
      <c r="E209" s="104"/>
      <c r="F209" s="104"/>
      <c r="G209" s="104"/>
      <c r="H209" s="104"/>
      <c r="I209" s="104"/>
      <c r="K209" s="3">
        <f t="shared" si="82"/>
        <v>0</v>
      </c>
      <c r="L209" s="3">
        <f t="shared" si="82"/>
        <v>0</v>
      </c>
      <c r="M209" s="3">
        <f t="shared" si="82"/>
        <v>0</v>
      </c>
      <c r="N209" s="3">
        <f t="shared" si="82"/>
        <v>0</v>
      </c>
      <c r="O209" s="3">
        <f t="shared" si="82"/>
        <v>0</v>
      </c>
      <c r="P209" s="8">
        <f t="shared" si="84"/>
        <v>0</v>
      </c>
    </row>
    <row r="210" spans="1:17" x14ac:dyDescent="0.25">
      <c r="A210" s="1" t="str">
        <f t="shared" si="85"/>
        <v>Subcontractor 14</v>
      </c>
      <c r="B210" s="104"/>
      <c r="C210" s="104"/>
      <c r="D210" s="104"/>
      <c r="E210" s="104"/>
      <c r="F210" s="104"/>
      <c r="G210" s="104"/>
      <c r="H210" s="104"/>
      <c r="I210" s="104"/>
      <c r="K210" s="3">
        <f t="shared" si="82"/>
        <v>0</v>
      </c>
      <c r="L210" s="3">
        <f t="shared" si="82"/>
        <v>0</v>
      </c>
      <c r="M210" s="3">
        <f t="shared" si="82"/>
        <v>0</v>
      </c>
      <c r="N210" s="3">
        <f t="shared" si="82"/>
        <v>0</v>
      </c>
      <c r="O210" s="3">
        <f t="shared" si="82"/>
        <v>0</v>
      </c>
      <c r="P210" s="8">
        <f t="shared" si="84"/>
        <v>0</v>
      </c>
    </row>
    <row r="211" spans="1:17" x14ac:dyDescent="0.25">
      <c r="A211" s="1" t="str">
        <f t="shared" si="85"/>
        <v>Subcontractor 15</v>
      </c>
      <c r="B211" s="104"/>
      <c r="C211" s="104"/>
      <c r="D211" s="104"/>
      <c r="E211" s="104"/>
      <c r="F211" s="104"/>
      <c r="G211" s="104"/>
      <c r="H211" s="104"/>
      <c r="I211" s="104"/>
      <c r="K211" s="3">
        <f t="shared" si="82"/>
        <v>0</v>
      </c>
      <c r="L211" s="3">
        <f t="shared" si="82"/>
        <v>0</v>
      </c>
      <c r="M211" s="3">
        <f t="shared" si="82"/>
        <v>0</v>
      </c>
      <c r="N211" s="3">
        <f t="shared" si="82"/>
        <v>0</v>
      </c>
      <c r="O211" s="3">
        <f t="shared" si="82"/>
        <v>0</v>
      </c>
      <c r="P211" s="8">
        <f t="shared" si="84"/>
        <v>0</v>
      </c>
    </row>
    <row r="212" spans="1:17" x14ac:dyDescent="0.25">
      <c r="A212" s="1" t="str">
        <f t="shared" si="85"/>
        <v>Subcontractor 16</v>
      </c>
      <c r="B212" s="104"/>
      <c r="C212" s="104"/>
      <c r="D212" s="104"/>
      <c r="E212" s="104"/>
      <c r="F212" s="104"/>
      <c r="G212" s="104"/>
      <c r="H212" s="104"/>
      <c r="I212" s="104"/>
      <c r="K212" s="3">
        <f t="shared" si="82"/>
        <v>0</v>
      </c>
      <c r="L212" s="3">
        <f t="shared" si="82"/>
        <v>0</v>
      </c>
      <c r="M212" s="3">
        <f t="shared" si="82"/>
        <v>0</v>
      </c>
      <c r="N212" s="3">
        <f t="shared" si="82"/>
        <v>0</v>
      </c>
      <c r="O212" s="3">
        <f t="shared" si="82"/>
        <v>0</v>
      </c>
      <c r="P212" s="8">
        <f t="shared" si="84"/>
        <v>0</v>
      </c>
    </row>
    <row r="213" spans="1:17" x14ac:dyDescent="0.25">
      <c r="A213" s="1" t="str">
        <f t="shared" si="85"/>
        <v>Subcontractor 17</v>
      </c>
      <c r="B213" s="104"/>
      <c r="C213" s="104"/>
      <c r="D213" s="104"/>
      <c r="E213" s="104"/>
      <c r="F213" s="104"/>
      <c r="G213" s="104"/>
      <c r="H213" s="104"/>
      <c r="I213" s="104"/>
      <c r="K213" s="3">
        <f t="shared" ref="K213:O216" si="86">K166+K189</f>
        <v>0</v>
      </c>
      <c r="L213" s="3">
        <f t="shared" si="86"/>
        <v>0</v>
      </c>
      <c r="M213" s="3">
        <f t="shared" si="86"/>
        <v>0</v>
      </c>
      <c r="N213" s="3">
        <f t="shared" si="86"/>
        <v>0</v>
      </c>
      <c r="O213" s="3">
        <f t="shared" si="86"/>
        <v>0</v>
      </c>
      <c r="P213" s="8">
        <f t="shared" si="84"/>
        <v>0</v>
      </c>
    </row>
    <row r="214" spans="1:17" x14ac:dyDescent="0.25">
      <c r="A214" s="1" t="str">
        <f t="shared" si="85"/>
        <v>Subcontractor 18</v>
      </c>
      <c r="B214" s="104"/>
      <c r="C214" s="104"/>
      <c r="D214" s="104"/>
      <c r="E214" s="104"/>
      <c r="F214" s="104"/>
      <c r="G214" s="104"/>
      <c r="H214" s="104"/>
      <c r="I214" s="104"/>
      <c r="K214" s="3">
        <f t="shared" si="86"/>
        <v>0</v>
      </c>
      <c r="L214" s="3">
        <f t="shared" si="86"/>
        <v>0</v>
      </c>
      <c r="M214" s="3">
        <f t="shared" si="86"/>
        <v>0</v>
      </c>
      <c r="N214" s="3">
        <f t="shared" si="86"/>
        <v>0</v>
      </c>
      <c r="O214" s="3">
        <f t="shared" si="86"/>
        <v>0</v>
      </c>
      <c r="P214" s="8">
        <f t="shared" si="84"/>
        <v>0</v>
      </c>
    </row>
    <row r="215" spans="1:17" x14ac:dyDescent="0.25">
      <c r="A215" s="1" t="str">
        <f t="shared" si="85"/>
        <v>Subcontractor 19</v>
      </c>
      <c r="B215" s="104"/>
      <c r="C215" s="104"/>
      <c r="D215" s="104"/>
      <c r="E215" s="104"/>
      <c r="F215" s="104"/>
      <c r="G215" s="104"/>
      <c r="H215" s="104"/>
      <c r="I215" s="104"/>
      <c r="K215" s="3">
        <f t="shared" si="86"/>
        <v>0</v>
      </c>
      <c r="L215" s="3">
        <f t="shared" si="86"/>
        <v>0</v>
      </c>
      <c r="M215" s="3">
        <f t="shared" si="86"/>
        <v>0</v>
      </c>
      <c r="N215" s="3">
        <f t="shared" si="86"/>
        <v>0</v>
      </c>
      <c r="O215" s="3">
        <f t="shared" si="86"/>
        <v>0</v>
      </c>
      <c r="P215" s="8">
        <f t="shared" si="84"/>
        <v>0</v>
      </c>
    </row>
    <row r="216" spans="1:17" x14ac:dyDescent="0.25">
      <c r="A216" s="1" t="str">
        <f t="shared" si="85"/>
        <v>Subcontractor 20</v>
      </c>
      <c r="K216" s="3">
        <f t="shared" si="86"/>
        <v>0</v>
      </c>
      <c r="L216" s="3">
        <f t="shared" si="86"/>
        <v>0</v>
      </c>
      <c r="M216" s="3">
        <f t="shared" si="86"/>
        <v>0</v>
      </c>
      <c r="N216" s="3">
        <f t="shared" si="86"/>
        <v>0</v>
      </c>
      <c r="O216" s="3">
        <f t="shared" si="86"/>
        <v>0</v>
      </c>
      <c r="P216" s="8">
        <f t="shared" si="84"/>
        <v>0</v>
      </c>
      <c r="Q216" s="51" t="s">
        <v>114</v>
      </c>
    </row>
    <row r="217" spans="1:17" s="5" customFormat="1" x14ac:dyDescent="0.25">
      <c r="A217" s="32" t="s">
        <v>51</v>
      </c>
      <c r="B217" s="32"/>
      <c r="C217" s="32"/>
      <c r="D217" s="32"/>
      <c r="E217" s="32"/>
      <c r="F217" s="32"/>
      <c r="G217" s="32"/>
      <c r="H217" s="32"/>
      <c r="I217" s="32"/>
      <c r="J217" s="32"/>
      <c r="K217" s="33">
        <f>SUM(K197:K216)</f>
        <v>0</v>
      </c>
      <c r="L217" s="33">
        <f>SUM(L197:L216)</f>
        <v>0</v>
      </c>
      <c r="M217" s="33">
        <f>SUM(M197:M216)</f>
        <v>0</v>
      </c>
      <c r="N217" s="33">
        <f>SUM(N197:N216)</f>
        <v>0</v>
      </c>
      <c r="O217" s="33">
        <f>SUM(O197:O216)</f>
        <v>0</v>
      </c>
      <c r="P217" s="34">
        <f t="shared" si="84"/>
        <v>0</v>
      </c>
      <c r="Q217" s="50">
        <f>SUM(K217:O217)</f>
        <v>0</v>
      </c>
    </row>
    <row r="218" spans="1:17" x14ac:dyDescent="0.25">
      <c r="P218" s="8"/>
    </row>
    <row r="219" spans="1:17" x14ac:dyDescent="0.25">
      <c r="K219" s="3" t="s">
        <v>71</v>
      </c>
      <c r="L219" s="3" t="s">
        <v>72</v>
      </c>
      <c r="M219" s="3" t="s">
        <v>73</v>
      </c>
      <c r="N219" s="3" t="s">
        <v>74</v>
      </c>
      <c r="O219" s="3" t="s">
        <v>75</v>
      </c>
      <c r="P219" s="19" t="s">
        <v>76</v>
      </c>
    </row>
    <row r="220" spans="1:17" x14ac:dyDescent="0.25">
      <c r="P220" s="8"/>
      <c r="Q220" s="51" t="s">
        <v>114</v>
      </c>
    </row>
    <row r="221" spans="1:17" s="5" customFormat="1" x14ac:dyDescent="0.25">
      <c r="A221" s="32" t="s">
        <v>127</v>
      </c>
      <c r="B221" s="32"/>
      <c r="C221" s="32"/>
      <c r="D221" s="32"/>
      <c r="E221" s="32"/>
      <c r="F221" s="32"/>
      <c r="G221" s="32"/>
      <c r="H221" s="32"/>
      <c r="I221" s="32"/>
      <c r="J221" s="32"/>
      <c r="K221" s="33">
        <f>K106+K113+K120+K125+K134+K147+K170</f>
        <v>0</v>
      </c>
      <c r="L221" s="33">
        <f>L106+L113+L120+L125+L134+L147+L170</f>
        <v>0</v>
      </c>
      <c r="M221" s="33">
        <f>M106+M113+M120+M125+M134+M147+M170</f>
        <v>0</v>
      </c>
      <c r="N221" s="33">
        <f>N106+N113+N120+N125+N134+N147+N170</f>
        <v>0</v>
      </c>
      <c r="O221" s="33">
        <f>O106+O113+O120+O125+O134+O147+O170</f>
        <v>0</v>
      </c>
      <c r="P221" s="33">
        <f>P106+P113+P120+P134+P147+P125+P170</f>
        <v>0</v>
      </c>
      <c r="Q221" s="50">
        <f>SUM(K221:O221)</f>
        <v>0</v>
      </c>
    </row>
    <row r="222" spans="1:17" x14ac:dyDescent="0.25">
      <c r="P222" s="8"/>
    </row>
    <row r="223" spans="1:17" s="5" customFormat="1" x14ac:dyDescent="0.25">
      <c r="A223" s="32" t="s">
        <v>52</v>
      </c>
      <c r="B223" s="41">
        <f>B4</f>
        <v>0.55000000000000004</v>
      </c>
      <c r="C223" s="32"/>
      <c r="D223" s="32"/>
      <c r="E223" s="32"/>
      <c r="F223" s="32"/>
      <c r="G223" s="32"/>
      <c r="H223" s="32"/>
      <c r="I223" s="32"/>
      <c r="J223" s="32"/>
      <c r="K223" s="33">
        <f>ROUND(K228*$B$223,0)</f>
        <v>0</v>
      </c>
      <c r="L223" s="33">
        <f>ROUND(L228*$B$223,0)</f>
        <v>0</v>
      </c>
      <c r="M223" s="33">
        <f>ROUND(M228*$B$223,0)</f>
        <v>0</v>
      </c>
      <c r="N223" s="33">
        <f>ROUND(N228*$B$223,0)</f>
        <v>0</v>
      </c>
      <c r="O223" s="33">
        <f>ROUND(O228*$B$223,0)</f>
        <v>0</v>
      </c>
      <c r="P223" s="33">
        <f>SUM(K223:O223)</f>
        <v>0</v>
      </c>
      <c r="Q223" s="13"/>
    </row>
    <row r="224" spans="1:17" x14ac:dyDescent="0.25">
      <c r="P224" s="8"/>
    </row>
    <row r="225" spans="1:20" s="5" customFormat="1" ht="15.75" thickBot="1" x14ac:dyDescent="0.3">
      <c r="A225" s="26" t="s">
        <v>128</v>
      </c>
      <c r="B225" s="26"/>
      <c r="C225" s="26"/>
      <c r="D225" s="26" t="s">
        <v>113</v>
      </c>
      <c r="E225" s="26"/>
      <c r="F225" s="26"/>
      <c r="G225" s="26"/>
      <c r="H225" s="26"/>
      <c r="I225" s="26"/>
      <c r="J225" s="26"/>
      <c r="K225" s="27">
        <f>K221+K223+K193</f>
        <v>0</v>
      </c>
      <c r="L225" s="27">
        <f>L221+L223+L193</f>
        <v>0</v>
      </c>
      <c r="M225" s="27">
        <f>M221+M223+M193</f>
        <v>0</v>
      </c>
      <c r="N225" s="27">
        <f>N221+N223+N193</f>
        <v>0</v>
      </c>
      <c r="O225" s="27">
        <f>O221+O223+O193</f>
        <v>0</v>
      </c>
      <c r="P225" s="27">
        <f>SUM(K225:O225)</f>
        <v>0</v>
      </c>
      <c r="Q225" s="13"/>
      <c r="T225" s="5" t="s">
        <v>95</v>
      </c>
    </row>
    <row r="226" spans="1:20" s="5" customFormat="1" ht="15.75" thickTop="1" x14ac:dyDescent="0.25">
      <c r="D226" s="20" t="s">
        <v>119</v>
      </c>
      <c r="E226" s="20"/>
      <c r="F226" s="20"/>
      <c r="G226" s="20"/>
      <c r="H226" s="20"/>
      <c r="I226" s="20"/>
      <c r="J226" s="20"/>
      <c r="K226" s="66">
        <f t="shared" ref="K226:P226" si="87">K221+K223+K193</f>
        <v>0</v>
      </c>
      <c r="L226" s="66">
        <f t="shared" si="87"/>
        <v>0</v>
      </c>
      <c r="M226" s="66">
        <f t="shared" si="87"/>
        <v>0</v>
      </c>
      <c r="N226" s="66">
        <f t="shared" si="87"/>
        <v>0</v>
      </c>
      <c r="O226" s="66">
        <f t="shared" si="87"/>
        <v>0</v>
      </c>
      <c r="P226" s="66">
        <f t="shared" si="87"/>
        <v>0</v>
      </c>
      <c r="Q226" s="13"/>
    </row>
    <row r="227" spans="1:20" x14ac:dyDescent="0.25">
      <c r="P227" s="8"/>
    </row>
    <row r="228" spans="1:20" s="5" customFormat="1" x14ac:dyDescent="0.25">
      <c r="A228" s="32" t="s">
        <v>54</v>
      </c>
      <c r="B228" s="32"/>
      <c r="C228" s="32"/>
      <c r="D228" s="32"/>
      <c r="E228" s="32"/>
      <c r="F228" s="32"/>
      <c r="G228" s="32"/>
      <c r="H228" s="32"/>
      <c r="I228" s="32"/>
      <c r="J228" s="32"/>
      <c r="K228" s="33">
        <f>K221-K120-K134-K146-K144-K170</f>
        <v>0</v>
      </c>
      <c r="L228" s="33">
        <f t="shared" ref="L228:O228" si="88">L221-L120-L134-L146-L144-L170</f>
        <v>0</v>
      </c>
      <c r="M228" s="33">
        <f t="shared" si="88"/>
        <v>0</v>
      </c>
      <c r="N228" s="33">
        <f t="shared" si="88"/>
        <v>0</v>
      </c>
      <c r="O228" s="33">
        <f t="shared" si="88"/>
        <v>0</v>
      </c>
      <c r="P228" s="34">
        <f>SUM(K228:O228)</f>
        <v>0</v>
      </c>
      <c r="Q228" s="13"/>
    </row>
    <row r="229" spans="1:20" x14ac:dyDescent="0.25">
      <c r="P229" s="8"/>
    </row>
  </sheetData>
  <mergeCells count="172">
    <mergeCell ref="A11:A12"/>
    <mergeCell ref="B11:B12"/>
    <mergeCell ref="D11:D12"/>
    <mergeCell ref="E11:E12"/>
    <mergeCell ref="A13:A14"/>
    <mergeCell ref="B13:B14"/>
    <mergeCell ref="D13:D14"/>
    <mergeCell ref="E13:E14"/>
    <mergeCell ref="B1:F1"/>
    <mergeCell ref="B2:P2"/>
    <mergeCell ref="D4:G4"/>
    <mergeCell ref="D8:D10"/>
    <mergeCell ref="F8:F10"/>
    <mergeCell ref="G8:G10"/>
    <mergeCell ref="H8:H10"/>
    <mergeCell ref="I8:I10"/>
    <mergeCell ref="J8:J10"/>
    <mergeCell ref="P9:P10"/>
    <mergeCell ref="B7:C7"/>
    <mergeCell ref="A19:A20"/>
    <mergeCell ref="B19:B20"/>
    <mergeCell ref="D19:D20"/>
    <mergeCell ref="E19:E20"/>
    <mergeCell ref="A21:A22"/>
    <mergeCell ref="B21:B22"/>
    <mergeCell ref="D21:D22"/>
    <mergeCell ref="E21:E22"/>
    <mergeCell ref="A15:A16"/>
    <mergeCell ref="B15:B16"/>
    <mergeCell ref="D15:D16"/>
    <mergeCell ref="E15:E16"/>
    <mergeCell ref="A17:A18"/>
    <mergeCell ref="B17:B18"/>
    <mergeCell ref="D17:D18"/>
    <mergeCell ref="E17:E18"/>
    <mergeCell ref="A27:A28"/>
    <mergeCell ref="B27:B28"/>
    <mergeCell ref="D27:D28"/>
    <mergeCell ref="E27:E28"/>
    <mergeCell ref="A29:A30"/>
    <mergeCell ref="B29:B30"/>
    <mergeCell ref="D29:D30"/>
    <mergeCell ref="E29:E30"/>
    <mergeCell ref="A23:A24"/>
    <mergeCell ref="B23:B24"/>
    <mergeCell ref="D23:D24"/>
    <mergeCell ref="E23:E24"/>
    <mergeCell ref="A25:A26"/>
    <mergeCell ref="B25:B26"/>
    <mergeCell ref="D25:D26"/>
    <mergeCell ref="E25:E26"/>
    <mergeCell ref="A35:A36"/>
    <mergeCell ref="B35:B36"/>
    <mergeCell ref="D35:D36"/>
    <mergeCell ref="E35:E36"/>
    <mergeCell ref="A37:A38"/>
    <mergeCell ref="B37:B38"/>
    <mergeCell ref="D37:D38"/>
    <mergeCell ref="E37:E38"/>
    <mergeCell ref="A31:A32"/>
    <mergeCell ref="B31:B32"/>
    <mergeCell ref="D31:D32"/>
    <mergeCell ref="E31:E32"/>
    <mergeCell ref="A33:A34"/>
    <mergeCell ref="B33:B34"/>
    <mergeCell ref="D33:D34"/>
    <mergeCell ref="E33:E34"/>
    <mergeCell ref="A43:A44"/>
    <mergeCell ref="B43:B44"/>
    <mergeCell ref="D43:D44"/>
    <mergeCell ref="E43:E44"/>
    <mergeCell ref="A45:A46"/>
    <mergeCell ref="B45:B46"/>
    <mergeCell ref="D45:D46"/>
    <mergeCell ref="E45:E46"/>
    <mergeCell ref="A39:A40"/>
    <mergeCell ref="B39:B40"/>
    <mergeCell ref="D39:D40"/>
    <mergeCell ref="E39:E40"/>
    <mergeCell ref="A41:A42"/>
    <mergeCell ref="B41:B42"/>
    <mergeCell ref="D41:D42"/>
    <mergeCell ref="E41:E42"/>
    <mergeCell ref="A59:A60"/>
    <mergeCell ref="B59:B60"/>
    <mergeCell ref="D59:D60"/>
    <mergeCell ref="E59:E60"/>
    <mergeCell ref="A61:A62"/>
    <mergeCell ref="B61:B62"/>
    <mergeCell ref="D61:D62"/>
    <mergeCell ref="E61:E62"/>
    <mergeCell ref="A47:A48"/>
    <mergeCell ref="B47:B48"/>
    <mergeCell ref="D47:D48"/>
    <mergeCell ref="E47:E48"/>
    <mergeCell ref="A49:A50"/>
    <mergeCell ref="B49:B50"/>
    <mergeCell ref="D49:D50"/>
    <mergeCell ref="E49:E50"/>
    <mergeCell ref="A67:A68"/>
    <mergeCell ref="B67:B68"/>
    <mergeCell ref="D67:D68"/>
    <mergeCell ref="E67:E68"/>
    <mergeCell ref="A69:A70"/>
    <mergeCell ref="B69:B70"/>
    <mergeCell ref="D69:D70"/>
    <mergeCell ref="E69:E70"/>
    <mergeCell ref="A63:A64"/>
    <mergeCell ref="B63:B64"/>
    <mergeCell ref="D63:D64"/>
    <mergeCell ref="E63:E64"/>
    <mergeCell ref="A65:A66"/>
    <mergeCell ref="B65:B66"/>
    <mergeCell ref="D65:D66"/>
    <mergeCell ref="E65:E66"/>
    <mergeCell ref="A75:A76"/>
    <mergeCell ref="B75:B76"/>
    <mergeCell ref="D75:D76"/>
    <mergeCell ref="E75:E76"/>
    <mergeCell ref="A77:A78"/>
    <mergeCell ref="B77:B78"/>
    <mergeCell ref="D77:D78"/>
    <mergeCell ref="E77:E78"/>
    <mergeCell ref="A71:A72"/>
    <mergeCell ref="B71:B72"/>
    <mergeCell ref="D71:D72"/>
    <mergeCell ref="E71:E72"/>
    <mergeCell ref="A73:A74"/>
    <mergeCell ref="B73:B74"/>
    <mergeCell ref="D73:D74"/>
    <mergeCell ref="E73:E74"/>
    <mergeCell ref="A83:A84"/>
    <mergeCell ref="B83:B84"/>
    <mergeCell ref="D83:D84"/>
    <mergeCell ref="E83:E84"/>
    <mergeCell ref="A85:A86"/>
    <mergeCell ref="B85:B86"/>
    <mergeCell ref="D85:D86"/>
    <mergeCell ref="E85:E86"/>
    <mergeCell ref="A79:A80"/>
    <mergeCell ref="B79:B80"/>
    <mergeCell ref="D79:D80"/>
    <mergeCell ref="E79:E80"/>
    <mergeCell ref="A81:A82"/>
    <mergeCell ref="B81:B82"/>
    <mergeCell ref="D81:D82"/>
    <mergeCell ref="E81:E82"/>
    <mergeCell ref="A91:A92"/>
    <mergeCell ref="B91:B92"/>
    <mergeCell ref="D91:D92"/>
    <mergeCell ref="E91:E92"/>
    <mergeCell ref="A93:A94"/>
    <mergeCell ref="B93:B94"/>
    <mergeCell ref="D93:D94"/>
    <mergeCell ref="E93:E94"/>
    <mergeCell ref="A87:A88"/>
    <mergeCell ref="B87:B88"/>
    <mergeCell ref="D87:D88"/>
    <mergeCell ref="E87:E88"/>
    <mergeCell ref="A89:A90"/>
    <mergeCell ref="B89:B90"/>
    <mergeCell ref="D89:D90"/>
    <mergeCell ref="E89:E90"/>
    <mergeCell ref="B197:I215"/>
    <mergeCell ref="A95:A96"/>
    <mergeCell ref="B95:B96"/>
    <mergeCell ref="D95:D96"/>
    <mergeCell ref="E95:E96"/>
    <mergeCell ref="A97:A98"/>
    <mergeCell ref="B97:B98"/>
    <mergeCell ref="D97:D98"/>
    <mergeCell ref="E97:E98"/>
  </mergeCells>
  <hyperlinks>
    <hyperlink ref="A122" r:id="rId1" xr:uid="{00000000-0004-0000-0100-000000000000}"/>
    <hyperlink ref="B141" r:id="rId2" xr:uid="{00000000-0004-0000-0100-000001000000}"/>
  </hyperlinks>
  <pageMargins left="0.7" right="0.7" top="0.75" bottom="0.75" header="0.3" footer="0.3"/>
  <pageSetup scale="58" fitToHeight="15" orientation="landscape" r:id="rId3"/>
  <headerFooter>
    <oddHeader>&amp;L&amp;"-,Bold"&amp;16&amp;A&amp;C&amp;"-,Bold"&amp;16Illinois Institute of Technology</oddHeader>
    <oddFooter>&amp;L&amp;Z&amp;F &amp;D&amp;C&amp;P of &amp;N&amp;RRev May 2017</oddFooter>
  </headerFooter>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Budget</vt:lpstr>
      <vt:lpstr>Cost Share</vt:lpstr>
      <vt:lpstr>Budget!Print_Area</vt:lpstr>
      <vt:lpstr>'Cost Share'!Print_Area</vt:lpstr>
      <vt:lpstr>Budget!Print_Titles</vt:lpstr>
    </vt:vector>
  </TitlesOfParts>
  <Company>graduate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Lapointe</dc:creator>
  <cp:lastModifiedBy>Lisa Litchman</cp:lastModifiedBy>
  <cp:lastPrinted>2017-05-03T04:06:32Z</cp:lastPrinted>
  <dcterms:created xsi:type="dcterms:W3CDTF">2010-07-23T14:49:13Z</dcterms:created>
  <dcterms:modified xsi:type="dcterms:W3CDTF">2024-06-20T13:26:20Z</dcterms:modified>
</cp:coreProperties>
</file>